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bookViews>
  <sheets>
    <sheet name="31.12.2023" sheetId="10" r:id="rId1"/>
    <sheet name="30.09.2023" sheetId="8" r:id="rId2"/>
    <sheet name="30.06.2023" sheetId="7" r:id="rId3"/>
    <sheet name="31.03.2023" sheetId="6" r:id="rId4"/>
    <sheet name="Лист3" sheetId="3" r:id="rId5"/>
  </sheets>
  <definedNames>
    <definedName name="_xlnm.Print_Titles" localSheetId="2">'30.06.2023'!$3:$4</definedName>
    <definedName name="_xlnm.Print_Titles" localSheetId="1">'30.09.2023'!$3:$4</definedName>
    <definedName name="_xlnm.Print_Titles" localSheetId="3">'31.03.2023'!$3:$4</definedName>
    <definedName name="_xlnm.Print_Titles" localSheetId="0">'31.12.2023'!$3:$4</definedName>
    <definedName name="_xlnm.Print_Area" localSheetId="2">'30.06.2023'!$A$1:$W$72</definedName>
    <definedName name="_xlnm.Print_Area" localSheetId="1">'30.09.2023'!$A$1:$W$68</definedName>
    <definedName name="_xlnm.Print_Area" localSheetId="3">'31.03.2023'!$A$1:$W$60</definedName>
    <definedName name="_xlnm.Print_Area" localSheetId="0">'31.12.2023'!$A$1:$W$66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10" l="1"/>
  <c r="H28" i="10"/>
  <c r="I28" i="10"/>
  <c r="J28" i="10"/>
  <c r="L28" i="10"/>
  <c r="M28" i="10"/>
  <c r="N28" i="10"/>
  <c r="O28" i="10"/>
  <c r="P28" i="10"/>
  <c r="R28" i="10"/>
  <c r="H29" i="10"/>
  <c r="I29" i="10"/>
  <c r="J29" i="10"/>
  <c r="K29" i="10"/>
  <c r="K28" i="10" s="1"/>
  <c r="L29" i="10"/>
  <c r="M29" i="10"/>
  <c r="N29" i="10"/>
  <c r="O29" i="10"/>
  <c r="P29" i="10"/>
  <c r="R29" i="10"/>
  <c r="L39" i="10"/>
  <c r="M39" i="10"/>
  <c r="N39" i="10"/>
  <c r="O39" i="10"/>
  <c r="P39" i="10"/>
  <c r="Q39" i="10"/>
  <c r="R39" i="10"/>
  <c r="Q45" i="10"/>
  <c r="H46" i="10"/>
  <c r="I46" i="10"/>
  <c r="J46" i="10"/>
  <c r="K46" i="10"/>
  <c r="L46" i="10"/>
  <c r="M46" i="10"/>
  <c r="N46" i="10"/>
  <c r="O46" i="10"/>
  <c r="P46" i="10"/>
  <c r="Q46" i="10"/>
  <c r="R46" i="10"/>
  <c r="G46" i="10"/>
  <c r="R31" i="10"/>
  <c r="R32" i="10"/>
  <c r="R33" i="10"/>
  <c r="R34" i="10"/>
  <c r="R35" i="10"/>
  <c r="R36" i="10"/>
  <c r="R37" i="10"/>
  <c r="R38" i="10"/>
  <c r="Q31" i="10"/>
  <c r="Q32" i="10"/>
  <c r="Q33" i="10"/>
  <c r="Q34" i="10"/>
  <c r="Q35" i="10"/>
  <c r="Q36" i="10"/>
  <c r="Q37" i="10"/>
  <c r="Q38" i="10"/>
  <c r="G29" i="10"/>
  <c r="Q44" i="10"/>
  <c r="R42" i="10"/>
  <c r="R43" i="10"/>
  <c r="R44" i="10"/>
  <c r="M52" i="10"/>
  <c r="K39" i="10"/>
  <c r="L24" i="10"/>
  <c r="M24" i="10"/>
  <c r="N24" i="10"/>
  <c r="O24" i="10"/>
  <c r="P24" i="10"/>
  <c r="K24" i="10"/>
  <c r="Q27" i="10"/>
  <c r="P52" i="10" l="1"/>
  <c r="H52" i="10"/>
  <c r="N52" i="10"/>
  <c r="O52" i="10"/>
  <c r="H18" i="10" l="1"/>
  <c r="I18" i="10"/>
  <c r="I52" i="10" s="1"/>
  <c r="J18" i="10"/>
  <c r="J52" i="10" s="1"/>
  <c r="K18" i="10"/>
  <c r="K52" i="10" s="1"/>
  <c r="L18" i="10"/>
  <c r="L52" i="10" s="1"/>
  <c r="M18" i="10"/>
  <c r="N18" i="10"/>
  <c r="O18" i="10"/>
  <c r="P18" i="10"/>
  <c r="G18" i="10"/>
  <c r="R51" i="10" l="1"/>
  <c r="Q51" i="10"/>
  <c r="R50" i="10"/>
  <c r="Q50" i="10"/>
  <c r="R49" i="10"/>
  <c r="Q49" i="10"/>
  <c r="R48" i="10"/>
  <c r="Q48" i="10"/>
  <c r="R47" i="10"/>
  <c r="Q47" i="10"/>
  <c r="Q43" i="10"/>
  <c r="Q42" i="10"/>
  <c r="R41" i="10"/>
  <c r="Q41" i="10"/>
  <c r="R40" i="10"/>
  <c r="Q40" i="10"/>
  <c r="J39" i="10"/>
  <c r="I39" i="10"/>
  <c r="H39" i="10"/>
  <c r="G39" i="10"/>
  <c r="V32" i="10"/>
  <c r="R30" i="10"/>
  <c r="Q30" i="10"/>
  <c r="Q29" i="10" s="1"/>
  <c r="Q28" i="10" s="1"/>
  <c r="R26" i="10"/>
  <c r="Q26" i="10"/>
  <c r="R25" i="10"/>
  <c r="Q25" i="10"/>
  <c r="J24" i="10"/>
  <c r="I24" i="10"/>
  <c r="H24" i="10"/>
  <c r="G24" i="10"/>
  <c r="R23" i="10"/>
  <c r="V23" i="10" s="1"/>
  <c r="Q23" i="10"/>
  <c r="R22" i="10"/>
  <c r="Q22" i="10"/>
  <c r="R21" i="10"/>
  <c r="Q21" i="10"/>
  <c r="R20" i="10"/>
  <c r="Q20" i="10"/>
  <c r="R19" i="10"/>
  <c r="Q19" i="10"/>
  <c r="R17" i="10"/>
  <c r="Q17" i="10"/>
  <c r="R16" i="10"/>
  <c r="Q16" i="10"/>
  <c r="R15" i="10"/>
  <c r="R14" i="10" s="1"/>
  <c r="Q15" i="10"/>
  <c r="P14" i="10"/>
  <c r="O14" i="10"/>
  <c r="N14" i="10"/>
  <c r="M14" i="10"/>
  <c r="L14" i="10"/>
  <c r="K14" i="10"/>
  <c r="J14" i="10"/>
  <c r="I14" i="10"/>
  <c r="H14" i="10"/>
  <c r="G14" i="10"/>
  <c r="R13" i="10"/>
  <c r="R12" i="10" s="1"/>
  <c r="Q13" i="10"/>
  <c r="Q12" i="10" s="1"/>
  <c r="P12" i="10"/>
  <c r="O12" i="10"/>
  <c r="N12" i="10"/>
  <c r="M12" i="10"/>
  <c r="L12" i="10"/>
  <c r="K12" i="10"/>
  <c r="J12" i="10"/>
  <c r="I12" i="10"/>
  <c r="H12" i="10"/>
  <c r="G12" i="10"/>
  <c r="R11" i="10"/>
  <c r="Q11" i="10"/>
  <c r="R10" i="10"/>
  <c r="Q10" i="10"/>
  <c r="R9" i="10"/>
  <c r="V9" i="10" s="1"/>
  <c r="Q9" i="10"/>
  <c r="R8" i="10"/>
  <c r="V8" i="10" s="1"/>
  <c r="Q8" i="10"/>
  <c r="P7" i="10"/>
  <c r="O7" i="10"/>
  <c r="N7" i="10"/>
  <c r="N6" i="10" s="1"/>
  <c r="M7" i="10"/>
  <c r="M6" i="10" s="1"/>
  <c r="L7" i="10"/>
  <c r="L6" i="10" s="1"/>
  <c r="K7" i="10"/>
  <c r="K6" i="10" s="1"/>
  <c r="J7" i="10"/>
  <c r="J6" i="10" s="1"/>
  <c r="I7" i="10"/>
  <c r="I6" i="10" s="1"/>
  <c r="P6" i="10"/>
  <c r="O6" i="10"/>
  <c r="H6" i="10"/>
  <c r="G6" i="10"/>
  <c r="V30" i="10" l="1"/>
  <c r="G28" i="10"/>
  <c r="Q24" i="10"/>
  <c r="V25" i="10"/>
  <c r="R24" i="10"/>
  <c r="V24" i="10" s="1"/>
  <c r="Q14" i="10"/>
  <c r="Q7" i="10"/>
  <c r="Q6" i="10" s="1"/>
  <c r="R7" i="10"/>
  <c r="R6" i="10" s="1"/>
  <c r="Q18" i="10"/>
  <c r="R18" i="10"/>
  <c r="R52" i="10" s="1"/>
  <c r="V13" i="10"/>
  <c r="V26" i="10"/>
  <c r="V31" i="10"/>
  <c r="V29" i="10" s="1"/>
  <c r="R32" i="8"/>
  <c r="Q32" i="8"/>
  <c r="Q52" i="10" l="1"/>
  <c r="Q45" i="8"/>
  <c r="Q46" i="8"/>
  <c r="K42" i="8"/>
  <c r="L33" i="8" l="1"/>
  <c r="K33" i="8"/>
  <c r="H6" i="8" l="1"/>
  <c r="G6" i="8"/>
  <c r="H12" i="8" l="1"/>
  <c r="I12" i="8"/>
  <c r="J12" i="8"/>
  <c r="K12" i="8"/>
  <c r="L12" i="8"/>
  <c r="M12" i="8"/>
  <c r="N12" i="8"/>
  <c r="O12" i="8"/>
  <c r="P12" i="8"/>
  <c r="G12" i="8"/>
  <c r="R53" i="8" l="1"/>
  <c r="Q53" i="8"/>
  <c r="R52" i="8"/>
  <c r="Q52" i="8"/>
  <c r="R51" i="8"/>
  <c r="Q51" i="8"/>
  <c r="R50" i="8"/>
  <c r="Q50" i="8"/>
  <c r="R49" i="8"/>
  <c r="Q49" i="8"/>
  <c r="P48" i="8"/>
  <c r="O48" i="8"/>
  <c r="N48" i="8"/>
  <c r="M48" i="8"/>
  <c r="L48" i="8"/>
  <c r="K48" i="8"/>
  <c r="J48" i="8"/>
  <c r="I48" i="8"/>
  <c r="H48" i="8"/>
  <c r="G48" i="8"/>
  <c r="R47" i="8"/>
  <c r="Q47" i="8"/>
  <c r="R44" i="8"/>
  <c r="Q44" i="8"/>
  <c r="R43" i="8"/>
  <c r="Q43" i="8"/>
  <c r="Q42" i="8" s="1"/>
  <c r="P42" i="8"/>
  <c r="O42" i="8"/>
  <c r="N42" i="8"/>
  <c r="M42" i="8"/>
  <c r="L42" i="8"/>
  <c r="J42" i="8"/>
  <c r="I42" i="8"/>
  <c r="H42" i="8"/>
  <c r="G42" i="8"/>
  <c r="R39" i="8"/>
  <c r="Q39" i="8"/>
  <c r="R38" i="8"/>
  <c r="Q38" i="8"/>
  <c r="R37" i="8"/>
  <c r="Q37" i="8"/>
  <c r="R36" i="8"/>
  <c r="V36" i="8" s="1"/>
  <c r="Q36" i="8"/>
  <c r="R35" i="8"/>
  <c r="V35" i="8" s="1"/>
  <c r="Q35" i="8"/>
  <c r="R34" i="8"/>
  <c r="Q34" i="8"/>
  <c r="P33" i="8"/>
  <c r="P32" i="8" s="1"/>
  <c r="O33" i="8"/>
  <c r="O32" i="8" s="1"/>
  <c r="N33" i="8"/>
  <c r="M33" i="8"/>
  <c r="J33" i="8"/>
  <c r="I33" i="8"/>
  <c r="H33" i="8"/>
  <c r="G33" i="8"/>
  <c r="R31" i="8"/>
  <c r="V31" i="8" s="1"/>
  <c r="Q31" i="8"/>
  <c r="R30" i="8"/>
  <c r="V30" i="8" s="1"/>
  <c r="Q30" i="8"/>
  <c r="R29" i="8"/>
  <c r="V29" i="8" s="1"/>
  <c r="Q29" i="8"/>
  <c r="R28" i="8"/>
  <c r="V28" i="8" s="1"/>
  <c r="Q28" i="8"/>
  <c r="R27" i="8"/>
  <c r="V27" i="8" s="1"/>
  <c r="Q27" i="8"/>
  <c r="P26" i="8"/>
  <c r="O26" i="8"/>
  <c r="N26" i="8"/>
  <c r="M26" i="8"/>
  <c r="L26" i="8"/>
  <c r="J26" i="8"/>
  <c r="I26" i="8"/>
  <c r="H26" i="8"/>
  <c r="G26" i="8"/>
  <c r="R25" i="8"/>
  <c r="V25" i="8" s="1"/>
  <c r="Q25" i="8"/>
  <c r="R24" i="8"/>
  <c r="Q24" i="8"/>
  <c r="R23" i="8"/>
  <c r="Q23" i="8"/>
  <c r="R22" i="8"/>
  <c r="Q22" i="8"/>
  <c r="R21" i="8"/>
  <c r="Q21" i="8"/>
  <c r="R20" i="8"/>
  <c r="Q20" i="8"/>
  <c r="R19" i="8"/>
  <c r="Q19" i="8"/>
  <c r="P18" i="8"/>
  <c r="O18" i="8"/>
  <c r="N18" i="8"/>
  <c r="M18" i="8"/>
  <c r="L18" i="8"/>
  <c r="K18" i="8"/>
  <c r="J18" i="8"/>
  <c r="I18" i="8"/>
  <c r="H18" i="8"/>
  <c r="G18" i="8"/>
  <c r="R17" i="8"/>
  <c r="Q17" i="8"/>
  <c r="R16" i="8"/>
  <c r="Q16" i="8"/>
  <c r="R15" i="8"/>
  <c r="Q15" i="8"/>
  <c r="P14" i="8"/>
  <c r="O14" i="8"/>
  <c r="N14" i="8"/>
  <c r="M14" i="8"/>
  <c r="L14" i="8"/>
  <c r="K14" i="8"/>
  <c r="J14" i="8"/>
  <c r="I14" i="8"/>
  <c r="H14" i="8"/>
  <c r="G14" i="8"/>
  <c r="R13" i="8"/>
  <c r="Q13" i="8"/>
  <c r="Q12" i="8" s="1"/>
  <c r="R11" i="8"/>
  <c r="Q11" i="8"/>
  <c r="R10" i="8"/>
  <c r="Q10" i="8"/>
  <c r="R9" i="8"/>
  <c r="V9" i="8" s="1"/>
  <c r="Q9" i="8"/>
  <c r="R8" i="8"/>
  <c r="V8" i="8" s="1"/>
  <c r="Q8" i="8"/>
  <c r="P7" i="8"/>
  <c r="P6" i="8" s="1"/>
  <c r="O7" i="8"/>
  <c r="O6" i="8" s="1"/>
  <c r="N7" i="8"/>
  <c r="N6" i="8" s="1"/>
  <c r="M7" i="8"/>
  <c r="M6" i="8" s="1"/>
  <c r="L7" i="8"/>
  <c r="L6" i="8" s="1"/>
  <c r="K7" i="8"/>
  <c r="K6" i="8" s="1"/>
  <c r="J7" i="8"/>
  <c r="J6" i="8" s="1"/>
  <c r="I7" i="8"/>
  <c r="I6" i="8" s="1"/>
  <c r="O54" i="8" l="1"/>
  <c r="P54" i="8"/>
  <c r="R42" i="8"/>
  <c r="I32" i="8"/>
  <c r="I54" i="8" s="1"/>
  <c r="M32" i="8"/>
  <c r="M54" i="8" s="1"/>
  <c r="J32" i="8"/>
  <c r="J54" i="8" s="1"/>
  <c r="N32" i="8"/>
  <c r="N54" i="8" s="1"/>
  <c r="V13" i="8"/>
  <c r="R12" i="8"/>
  <c r="R18" i="8"/>
  <c r="Q14" i="8"/>
  <c r="Q33" i="8"/>
  <c r="Q48" i="8"/>
  <c r="K26" i="8"/>
  <c r="R14" i="8"/>
  <c r="Q26" i="8"/>
  <c r="R48" i="8"/>
  <c r="R7" i="8"/>
  <c r="R6" i="8" s="1"/>
  <c r="Q7" i="8"/>
  <c r="Q6" i="8" s="1"/>
  <c r="Q18" i="8"/>
  <c r="V34" i="8"/>
  <c r="V33" i="8" s="1"/>
  <c r="G32" i="8"/>
  <c r="G54" i="8" s="1"/>
  <c r="K32" i="8"/>
  <c r="R33" i="8"/>
  <c r="H32" i="8"/>
  <c r="H54" i="8" s="1"/>
  <c r="L32" i="8"/>
  <c r="L54" i="8" s="1"/>
  <c r="R26" i="8"/>
  <c r="V26" i="8" s="1"/>
  <c r="R55" i="7"/>
  <c r="R56" i="7"/>
  <c r="R57" i="7"/>
  <c r="Q55" i="7"/>
  <c r="Q56" i="7"/>
  <c r="Q57" i="7"/>
  <c r="K54" i="8" l="1"/>
  <c r="R54" i="8"/>
  <c r="Q54" i="8"/>
  <c r="L52" i="7"/>
  <c r="M52" i="7"/>
  <c r="N52" i="7"/>
  <c r="O52" i="7"/>
  <c r="P52" i="7"/>
  <c r="K52" i="7"/>
  <c r="H41" i="7" l="1"/>
  <c r="I41" i="7"/>
  <c r="J41" i="7"/>
  <c r="K41" i="7"/>
  <c r="K40" i="7" s="1"/>
  <c r="L41" i="7"/>
  <c r="M41" i="7"/>
  <c r="N41" i="7"/>
  <c r="O41" i="7"/>
  <c r="P41" i="7"/>
  <c r="G41" i="7"/>
  <c r="H48" i="7"/>
  <c r="I48" i="7"/>
  <c r="J48" i="7"/>
  <c r="K48" i="7"/>
  <c r="L48" i="7"/>
  <c r="M48" i="7"/>
  <c r="N48" i="7"/>
  <c r="O48" i="7"/>
  <c r="P48" i="7"/>
  <c r="G48" i="7"/>
  <c r="R50" i="7"/>
  <c r="Q50" i="7"/>
  <c r="R45" i="7"/>
  <c r="R46" i="7"/>
  <c r="R47" i="7"/>
  <c r="Q45" i="7"/>
  <c r="Q46" i="7"/>
  <c r="Q47" i="7"/>
  <c r="H26" i="7" l="1"/>
  <c r="I26" i="7"/>
  <c r="J26" i="7"/>
  <c r="K26" i="7"/>
  <c r="L26" i="7"/>
  <c r="M26" i="7"/>
  <c r="N26" i="7"/>
  <c r="O26" i="7"/>
  <c r="P26" i="7"/>
  <c r="G26" i="7"/>
  <c r="R27" i="7"/>
  <c r="R28" i="7"/>
  <c r="R29" i="7"/>
  <c r="R30" i="7"/>
  <c r="R31" i="7"/>
  <c r="R32" i="7"/>
  <c r="Q27" i="7"/>
  <c r="Q28" i="7"/>
  <c r="Q29" i="7"/>
  <c r="Q30" i="7"/>
  <c r="Q31" i="7"/>
  <c r="Q32" i="7"/>
  <c r="R25" i="7"/>
  <c r="Q25" i="7"/>
  <c r="R26" i="7" l="1"/>
  <c r="Q26" i="7"/>
  <c r="R23" i="7" l="1"/>
  <c r="R54" i="7" l="1"/>
  <c r="Q54" i="7"/>
  <c r="R53" i="7"/>
  <c r="Q53" i="7"/>
  <c r="J52" i="7"/>
  <c r="I52" i="7"/>
  <c r="H52" i="7"/>
  <c r="G52" i="7"/>
  <c r="R51" i="7"/>
  <c r="Q51" i="7"/>
  <c r="R49" i="7"/>
  <c r="R48" i="7" s="1"/>
  <c r="Q49" i="7"/>
  <c r="Q48" i="7" s="1"/>
  <c r="R44" i="7"/>
  <c r="V44" i="7" s="1"/>
  <c r="Q44" i="7"/>
  <c r="R43" i="7"/>
  <c r="V43" i="7" s="1"/>
  <c r="Q43" i="7"/>
  <c r="R42" i="7"/>
  <c r="R41" i="7" s="1"/>
  <c r="Q42" i="7"/>
  <c r="O40" i="7"/>
  <c r="G40" i="7"/>
  <c r="P40" i="7"/>
  <c r="L40" i="7"/>
  <c r="H40" i="7"/>
  <c r="R39" i="7"/>
  <c r="V39" i="7" s="1"/>
  <c r="K39" i="7"/>
  <c r="Q39" i="7" s="1"/>
  <c r="R38" i="7"/>
  <c r="V38" i="7" s="1"/>
  <c r="Q38" i="7"/>
  <c r="R37" i="7"/>
  <c r="V37" i="7" s="1"/>
  <c r="Q37" i="7"/>
  <c r="R36" i="7"/>
  <c r="V36" i="7" s="1"/>
  <c r="Q36" i="7"/>
  <c r="R35" i="7"/>
  <c r="V35" i="7" s="1"/>
  <c r="Q35" i="7"/>
  <c r="P34" i="7"/>
  <c r="O34" i="7"/>
  <c r="N34" i="7"/>
  <c r="M34" i="7"/>
  <c r="L34" i="7"/>
  <c r="J34" i="7"/>
  <c r="I34" i="7"/>
  <c r="H34" i="7"/>
  <c r="G34" i="7"/>
  <c r="R33" i="7"/>
  <c r="Q33" i="7"/>
  <c r="R24" i="7"/>
  <c r="R22" i="7" s="1"/>
  <c r="Q24" i="7"/>
  <c r="Q23" i="7"/>
  <c r="P22" i="7"/>
  <c r="O22" i="7"/>
  <c r="N22" i="7"/>
  <c r="M22" i="7"/>
  <c r="L22" i="7"/>
  <c r="K22" i="7"/>
  <c r="J22" i="7"/>
  <c r="I22" i="7"/>
  <c r="H22" i="7"/>
  <c r="G22" i="7"/>
  <c r="R21" i="7"/>
  <c r="V21" i="7" s="1"/>
  <c r="Q21" i="7"/>
  <c r="R20" i="7"/>
  <c r="Q20" i="7"/>
  <c r="P19" i="7"/>
  <c r="O19" i="7"/>
  <c r="N19" i="7"/>
  <c r="M19" i="7"/>
  <c r="L19" i="7"/>
  <c r="K19" i="7"/>
  <c r="J19" i="7"/>
  <c r="I19" i="7"/>
  <c r="R18" i="7"/>
  <c r="Q18" i="7"/>
  <c r="R17" i="7"/>
  <c r="Q17" i="7"/>
  <c r="R16" i="7"/>
  <c r="Q16" i="7"/>
  <c r="R15" i="7"/>
  <c r="V15" i="7" s="1"/>
  <c r="Q15" i="7"/>
  <c r="R14" i="7"/>
  <c r="V14" i="7" s="1"/>
  <c r="Q14" i="7"/>
  <c r="R13" i="7"/>
  <c r="V13" i="7" s="1"/>
  <c r="Q13" i="7"/>
  <c r="R12" i="7"/>
  <c r="V12" i="7" s="1"/>
  <c r="Q12" i="7"/>
  <c r="P11" i="7"/>
  <c r="O11" i="7"/>
  <c r="N11" i="7"/>
  <c r="M11" i="7"/>
  <c r="L11" i="7"/>
  <c r="K11" i="7"/>
  <c r="J11" i="7"/>
  <c r="I11" i="7"/>
  <c r="H11" i="7"/>
  <c r="G11" i="7"/>
  <c r="R10" i="7"/>
  <c r="Q10" i="7"/>
  <c r="R9" i="7"/>
  <c r="V9" i="7" s="1"/>
  <c r="Q9" i="7"/>
  <c r="R8" i="7"/>
  <c r="V8" i="7" s="1"/>
  <c r="Q8" i="7"/>
  <c r="P7" i="7"/>
  <c r="O7" i="7"/>
  <c r="O6" i="7" s="1"/>
  <c r="N7" i="7"/>
  <c r="N6" i="7" s="1"/>
  <c r="M7" i="7"/>
  <c r="M6" i="7" s="1"/>
  <c r="L7" i="7"/>
  <c r="L6" i="7" s="1"/>
  <c r="K7" i="7"/>
  <c r="K6" i="7" s="1"/>
  <c r="J7" i="7"/>
  <c r="J6" i="7" s="1"/>
  <c r="I7" i="7"/>
  <c r="I6" i="7" s="1"/>
  <c r="P6" i="7"/>
  <c r="H6" i="7"/>
  <c r="G6" i="7"/>
  <c r="L58" i="7" l="1"/>
  <c r="G58" i="7"/>
  <c r="Q52" i="7"/>
  <c r="H58" i="7"/>
  <c r="P58" i="7"/>
  <c r="O58" i="7"/>
  <c r="R52" i="7"/>
  <c r="R40" i="7" s="1"/>
  <c r="V42" i="7"/>
  <c r="V41" i="7" s="1"/>
  <c r="Q41" i="7"/>
  <c r="Q40" i="7" s="1"/>
  <c r="Q22" i="7"/>
  <c r="I40" i="7"/>
  <c r="I58" i="7" s="1"/>
  <c r="M40" i="7"/>
  <c r="M58" i="7" s="1"/>
  <c r="Q19" i="7"/>
  <c r="V33" i="7"/>
  <c r="R19" i="7"/>
  <c r="V20" i="7"/>
  <c r="R7" i="7"/>
  <c r="R6" i="7" s="1"/>
  <c r="Q7" i="7"/>
  <c r="Q6" i="7" s="1"/>
  <c r="J40" i="7"/>
  <c r="J58" i="7" s="1"/>
  <c r="R11" i="7"/>
  <c r="V11" i="7" s="1"/>
  <c r="N40" i="7"/>
  <c r="N58" i="7" s="1"/>
  <c r="Q11" i="7"/>
  <c r="Q34" i="7"/>
  <c r="R34" i="7"/>
  <c r="V34" i="7" s="1"/>
  <c r="K34" i="7"/>
  <c r="K58" i="7" s="1"/>
  <c r="R39" i="6"/>
  <c r="Q39" i="6"/>
  <c r="H22" i="6"/>
  <c r="R24" i="6"/>
  <c r="R38" i="6"/>
  <c r="R37" i="6" s="1"/>
  <c r="Q38" i="6"/>
  <c r="Q37" i="6" s="1"/>
  <c r="H37" i="6"/>
  <c r="I37" i="6"/>
  <c r="J37" i="6"/>
  <c r="K37" i="6"/>
  <c r="L37" i="6"/>
  <c r="M37" i="6"/>
  <c r="N37" i="6"/>
  <c r="G37" i="6"/>
  <c r="R41" i="6"/>
  <c r="R42" i="6"/>
  <c r="R43" i="6"/>
  <c r="R44" i="6"/>
  <c r="Q41" i="6"/>
  <c r="Q42" i="6"/>
  <c r="Q43" i="6"/>
  <c r="Q44" i="6"/>
  <c r="H40" i="6"/>
  <c r="I40" i="6"/>
  <c r="J40" i="6"/>
  <c r="K40" i="6"/>
  <c r="L40" i="6"/>
  <c r="M40" i="6"/>
  <c r="N40" i="6"/>
  <c r="G40" i="6"/>
  <c r="Q58" i="7" l="1"/>
  <c r="R58" i="7"/>
  <c r="R40" i="6"/>
  <c r="Q40" i="6"/>
  <c r="K31" i="6" l="1"/>
  <c r="I22" i="6" l="1"/>
  <c r="J22" i="6"/>
  <c r="K22" i="6"/>
  <c r="L22" i="6"/>
  <c r="M22" i="6"/>
  <c r="N22" i="6"/>
  <c r="O22" i="6"/>
  <c r="P22" i="6"/>
  <c r="G22" i="6"/>
  <c r="J7" i="6"/>
  <c r="K7" i="6"/>
  <c r="L7" i="6"/>
  <c r="M7" i="6"/>
  <c r="N7" i="6"/>
  <c r="O7" i="6"/>
  <c r="P7" i="6"/>
  <c r="I7" i="6"/>
  <c r="R35" i="6" l="1"/>
  <c r="R36" i="6"/>
  <c r="R34" i="6"/>
  <c r="Q35" i="6"/>
  <c r="Q36" i="6"/>
  <c r="Q34" i="6"/>
  <c r="I33" i="6"/>
  <c r="I32" i="6" s="1"/>
  <c r="J33" i="6"/>
  <c r="J32" i="6" s="1"/>
  <c r="K33" i="6"/>
  <c r="K32" i="6" s="1"/>
  <c r="L33" i="6"/>
  <c r="L32" i="6" s="1"/>
  <c r="M33" i="6"/>
  <c r="M32" i="6" s="1"/>
  <c r="N33" i="6"/>
  <c r="N32" i="6" s="1"/>
  <c r="O33" i="6"/>
  <c r="O32" i="6" s="1"/>
  <c r="P33" i="6"/>
  <c r="P32" i="6" s="1"/>
  <c r="H33" i="6"/>
  <c r="H32" i="6" s="1"/>
  <c r="G33" i="6"/>
  <c r="G32" i="6" s="1"/>
  <c r="R33" i="6" l="1"/>
  <c r="R32" i="6" s="1"/>
  <c r="R23" i="6"/>
  <c r="Q23" i="6"/>
  <c r="Q24" i="6"/>
  <c r="Q22" i="6" l="1"/>
  <c r="R22" i="6"/>
  <c r="V34" i="6"/>
  <c r="V35" i="6"/>
  <c r="Q33" i="6"/>
  <c r="Q32" i="6" s="1"/>
  <c r="V36" i="6"/>
  <c r="R31" i="6"/>
  <c r="V31" i="6" s="1"/>
  <c r="Q31" i="6"/>
  <c r="R30" i="6"/>
  <c r="V30" i="6" s="1"/>
  <c r="Q30" i="6"/>
  <c r="R29" i="6"/>
  <c r="Q29" i="6"/>
  <c r="R28" i="6"/>
  <c r="V28" i="6" s="1"/>
  <c r="Q28" i="6"/>
  <c r="R27" i="6"/>
  <c r="V27" i="6" s="1"/>
  <c r="Q27" i="6"/>
  <c r="P26" i="6"/>
  <c r="O26" i="6"/>
  <c r="N26" i="6"/>
  <c r="M26" i="6"/>
  <c r="L26" i="6"/>
  <c r="K26" i="6"/>
  <c r="J26" i="6"/>
  <c r="I26" i="6"/>
  <c r="H26" i="6"/>
  <c r="G26" i="6"/>
  <c r="R25" i="6"/>
  <c r="V25" i="6" s="1"/>
  <c r="Q25" i="6"/>
  <c r="R21" i="6"/>
  <c r="V21" i="6" s="1"/>
  <c r="Q21" i="6"/>
  <c r="R20" i="6"/>
  <c r="Q20" i="6"/>
  <c r="P19" i="6"/>
  <c r="O19" i="6"/>
  <c r="N19" i="6"/>
  <c r="M19" i="6"/>
  <c r="L19" i="6"/>
  <c r="K19" i="6"/>
  <c r="J19" i="6"/>
  <c r="I19" i="6"/>
  <c r="R18" i="6"/>
  <c r="Q18" i="6"/>
  <c r="R17" i="6"/>
  <c r="Q17" i="6"/>
  <c r="R16" i="6"/>
  <c r="Q16" i="6"/>
  <c r="R15" i="6"/>
  <c r="V15" i="6" s="1"/>
  <c r="Q15" i="6"/>
  <c r="R14" i="6"/>
  <c r="V14" i="6" s="1"/>
  <c r="Q14" i="6"/>
  <c r="R13" i="6"/>
  <c r="V13" i="6" s="1"/>
  <c r="Q13" i="6"/>
  <c r="R12" i="6"/>
  <c r="V12" i="6" s="1"/>
  <c r="Q12" i="6"/>
  <c r="P11" i="6"/>
  <c r="O11" i="6"/>
  <c r="N11" i="6"/>
  <c r="M11" i="6"/>
  <c r="L11" i="6"/>
  <c r="K11" i="6"/>
  <c r="J11" i="6"/>
  <c r="I11" i="6"/>
  <c r="H11" i="6"/>
  <c r="G11" i="6"/>
  <c r="R10" i="6"/>
  <c r="Q10" i="6"/>
  <c r="R9" i="6"/>
  <c r="V9" i="6" s="1"/>
  <c r="Q9" i="6"/>
  <c r="R8" i="6"/>
  <c r="Q8" i="6"/>
  <c r="P6" i="6"/>
  <c r="O6" i="6"/>
  <c r="N6" i="6"/>
  <c r="M6" i="6"/>
  <c r="L6" i="6"/>
  <c r="K6" i="6"/>
  <c r="J6" i="6"/>
  <c r="I6" i="6"/>
  <c r="H6" i="6"/>
  <c r="G6" i="6"/>
  <c r="G46" i="6" s="1"/>
  <c r="N46" i="6" l="1"/>
  <c r="O46" i="6"/>
  <c r="P46" i="6"/>
  <c r="J46" i="6"/>
  <c r="H46" i="6"/>
  <c r="K46" i="6"/>
  <c r="L46" i="6"/>
  <c r="I46" i="6"/>
  <c r="M46" i="6"/>
  <c r="Q7" i="6"/>
  <c r="V8" i="6"/>
  <c r="R7" i="6"/>
  <c r="R6" i="6" s="1"/>
  <c r="Q26" i="6"/>
  <c r="Q19" i="6"/>
  <c r="R19" i="6"/>
  <c r="R26" i="6"/>
  <c r="V26" i="6" s="1"/>
  <c r="Q6" i="6"/>
  <c r="Q11" i="6"/>
  <c r="V33" i="6"/>
  <c r="R11" i="6"/>
  <c r="V11" i="6" s="1"/>
  <c r="V20" i="6"/>
  <c r="V29" i="6"/>
  <c r="R46" i="6" l="1"/>
  <c r="Q46" i="6"/>
  <c r="G29" i="3"/>
  <c r="G30" i="3" s="1"/>
  <c r="F29" i="3"/>
  <c r="F30" i="3" s="1"/>
</calcChain>
</file>

<file path=xl/sharedStrings.xml><?xml version="1.0" encoding="utf-8"?>
<sst xmlns="http://schemas.openxmlformats.org/spreadsheetml/2006/main" count="735" uniqueCount="230">
  <si>
    <t>№</t>
  </si>
  <si>
    <t>Срок реализации</t>
  </si>
  <si>
    <t>Ответственный исполнитель</t>
  </si>
  <si>
    <t>Выполнение работ, на основании муниципальных контрактов, предметом которых является одновременное выполнение работ по проектированию, строительству и вводу в эксплуатацию объектов капитального строительства, приобретение жилых помещений в многоквартирных домах для расселения многоквартирных домов, признанных аварийными до 1 января 2017 года в связи с физическим износом и подлежащих сносу или реконструкции</t>
  </si>
  <si>
    <t>Срок ввода объектов в эксплуатацию:</t>
  </si>
  <si>
    <t>Наименование регионального проекта</t>
  </si>
  <si>
    <t xml:space="preserve">Строительство детского сада на 280 мест в 162 квартале г. Северодвинска </t>
  </si>
  <si>
    <t xml:space="preserve">Кириллов А.М. </t>
  </si>
  <si>
    <t>Проведение ремонта автомобильных дорог местного значения:</t>
  </si>
  <si>
    <t>7.1</t>
  </si>
  <si>
    <t>7.2</t>
  </si>
  <si>
    <t>7.3</t>
  </si>
  <si>
    <t>№ проекта</t>
  </si>
  <si>
    <t>План</t>
  </si>
  <si>
    <t>Факт</t>
  </si>
  <si>
    <t>Наименование мероприятия регионального проекта</t>
  </si>
  <si>
    <t>Соглашение о предоставлении  межбюджетного трансферта, имеющего целевое назначение</t>
  </si>
  <si>
    <t>Мероприятие реализуется</t>
  </si>
  <si>
    <t>Наименование  муниципальной программы, подпрограммы, мероприятия</t>
  </si>
  <si>
    <t>Федеральный бюджет                       (в рамках соглашения)</t>
  </si>
  <si>
    <t>Областной бюджет                                (в рамках соглашения)</t>
  </si>
  <si>
    <t>Муниципальные контракты                                                       (реестровые номера)</t>
  </si>
  <si>
    <t>Соглашение о предоставлении иного межбюджетного трансферта из бюджета Архангельской области местному бюджету на финансовое обеспечение мероприятий по созданию в муниципальных образованиях дополнительных мест для детей в возрасте от 2 месяцев до 3 лет в общеобразовательных организациях, осуществляющих образовательную деятельность по общеобразовательным программам дошкольного образования                                            от 22.03.2019 № 04/2019</t>
  </si>
  <si>
    <t>Сведения о реализации региональных проектов в муниципальном образовании «Северодвинск»</t>
  </si>
  <si>
    <t xml:space="preserve">Муниципальная программа                         «Развитие жилищного строительства Северодвинска»                               подпрограмма 1 «Содействие развитию жилищного строительства Северодвинска»                                                     мероприятие 1.01 «Проектирование и строительство многоквартирных домов» </t>
  </si>
  <si>
    <t>Обеспечение устойчивого сокращения непригодного для проживания жилищного фонда                                    (национальный проект                                           «Жилье и городская среда»)</t>
  </si>
  <si>
    <t>Формирование комфортной городской среды                                                             (национальный проект                                                        «Жилье и городская среда»)</t>
  </si>
  <si>
    <t>Содействие занятости женщин – создание условий дошкольного образования для детей в возрасте до трех лет                                     (национальный проект «Демография»)</t>
  </si>
  <si>
    <t>Внебюджетные источники*</t>
  </si>
  <si>
    <t xml:space="preserve">Муниципальная программа                         «Развитие жилищного строительства Северодвинска»                                  подпрограмма 2 «Развитие инженерной и социальной инфраструктуры»                                                                     мероприятие 2.11 «Проектирование и строительство объекта «Детский сад 
на 280 мест в 162 квартале города Северодвинска Архангельской области» </t>
  </si>
  <si>
    <t>Оплата выполненных работ по контрактам, тыс рублей</t>
  </si>
  <si>
    <t>Всего</t>
  </si>
  <si>
    <t>(№ 329020181371800002)</t>
  </si>
  <si>
    <t>Терновая Т.В.</t>
  </si>
  <si>
    <t xml:space="preserve">Благоустройство общественной территории </t>
  </si>
  <si>
    <t xml:space="preserve">Муниципальная программа «Обеспечение комфортного и безопасного проживания населения на территории муниципального образования «Северодвинск»»                                                                                                                         подпрограмма 4 «Благоустройство территории муниципального образования «Северодвинск»                                                 мероприятие 2.05 «Выполнение работ по благоустройству придомовых и общественных территорий в рамках приоритетного проекта «Формирование комфортной городской среды» </t>
  </si>
  <si>
    <t>Спирин С.Н.</t>
  </si>
  <si>
    <t>Спорт - норма жизни (национальный проект «Демография»)</t>
  </si>
  <si>
    <t>Муниципальная программа «Обеспечение комфортного и безопасного  проживания населения на территории муниципального образования «Северодвинск»                            подпрограмма 3  «Обеспечение сохранности автомобильных дорог муниципального образования «Северодвиснк»                              мероприятие 1.10  «Обеспечение дорожной деятельности в рамках реализации национального проекта «Безопасные и качественные автомобильные дороги»</t>
  </si>
  <si>
    <t>Местный бюджет                                (сверх соглашений*)</t>
  </si>
  <si>
    <t>Cоглашение о предоставлении субсидии из областного бюджета местному бюджету на софинансирование капитальных вложений в объекты муниципальной собственности муниципальных образований Архангельской области от 27.01.2021 № 11730000-1-2021-008</t>
  </si>
  <si>
    <t>Туфанов М.А.</t>
  </si>
  <si>
    <t xml:space="preserve">Формирование современной комфортной городской среды </t>
  </si>
  <si>
    <t xml:space="preserve">Муниципальная программа «Развитие физической культуры и спорта Северодвинска» 
</t>
  </si>
  <si>
    <t>Выплаты по исполнительным документам в рамках программы переселения граждан</t>
  </si>
  <si>
    <t>Муниципальная программа                         «Развитие жилищного строительства Северодвинска»       
подпрограмма 1 «Содействие развитию жилищного строительства Северодвинска»                           Мероприятие 2.01 «Выплата возмещения лицам, являющимся собственниками жилых помещений, расположенных в аварийных многоквартирных домах»</t>
  </si>
  <si>
    <t>Сухарева Л.А.</t>
  </si>
  <si>
    <t>Муниципальная программа "Развитие образования Северодвинска"   Мероприятие 3.03. Организация предоставления дополнительного образования</t>
  </si>
  <si>
    <t>Мероприятие реализуется (программа переселения рассчитана на период 2019-2024 гг)</t>
  </si>
  <si>
    <t>Комарова Е.Н.</t>
  </si>
  <si>
    <t>Строительство окружной дороги (соединение ул. Окружной с ул. Юбилейной) в г. Северодвинске 1-й этап</t>
  </si>
  <si>
    <t>Строительство окружной дороги (соединение ул. Окружной с ул. Юбилейной) в г. Северодвинске 2-й этап</t>
  </si>
  <si>
    <t>Обеспечение устойчивого сокращения непригодного для проживания жилищного фонда (национальный проект                                           «Жилье и городская среда»)</t>
  </si>
  <si>
    <t>Подготовка спортивного резерва для спортивных сборных команд</t>
  </si>
  <si>
    <t>Реконструкция моста через Никольское устье Северной Двины в г. Северодвинске</t>
  </si>
  <si>
    <t xml:space="preserve">Дополнительное соглашение от 26.11.2021 № 10 к соглашению от 30 мая 2019 года № 11/2019  о предоставлении субсидии из областного бюджета местному бюджету  на софинансирование капитальных вложений в объекты муниципальной собственности муниципальных образований Архангельской области
</t>
  </si>
  <si>
    <t>Муниципальная программа  «Развитие жилищного строительства Северодвинска» подпрограмма 2 «Развитие инженерной и социальной инфраструктуры»  мероприятие  1.21 «Строительство окружной дороги (соединение ул. Окружной 
с ул. Юбилейной) в г. Северодвинске»</t>
  </si>
  <si>
    <t>(проект соглашения на согласовании в органах Администрации Северодвинска)</t>
  </si>
  <si>
    <t>строительство 1-го этапа - до 28.10.2022</t>
  </si>
  <si>
    <t>(№ 3290201813720000001)</t>
  </si>
  <si>
    <t>(№ 3290201813722000001)</t>
  </si>
  <si>
    <t>строительство 2-го этапа - до 31.10.2022</t>
  </si>
  <si>
    <t>(№ 3290201813722000008)</t>
  </si>
  <si>
    <t>(№ 3290201813722000002)</t>
  </si>
  <si>
    <t>Муниципальная программа                         «Развитие жилищного строительства Северодвинска»                                                          подпрограмма 2 «Развитие инженерной и социальной инфраструктуры»                                                             мероприятие 1.07 «Реконструкция моста через Никольское устье Северной Двины в г. Северодвинске»</t>
  </si>
  <si>
    <t>Соглашение о предоставлении иного межбюджетного трансферта, имеющего целевое назначение, из бюджета субъекта Российской Федерации местному бюджету от 27.01.2022 № 11730000-1-2022-005</t>
  </si>
  <si>
    <t>Срок ввода объекта в эксплуатацию – 15.09.2023</t>
  </si>
  <si>
    <t>(№ 3290201813719000050)</t>
  </si>
  <si>
    <t>Срок ввода объекта   в эксплуатацию – 20.03.2020</t>
  </si>
  <si>
    <t>строительный контроль        (в сроки основного контракта)</t>
  </si>
  <si>
    <t>строительный контроль         (в сроки основного контракта)</t>
  </si>
  <si>
    <t>Вегера А.В.</t>
  </si>
  <si>
    <t>Жилье (национальный проект "Жилье и городская среда")</t>
  </si>
  <si>
    <t>Муниципальная программа                         «Развитие жилищного строительства Северодвинска»       
подпрограмма 1 «Содействие развитию жилищного строительства Северодвинска»
Мероприятие 2.01 «Выплата возмещения лицам, являющимся собственниками жилых помещений, расположенных в аварийных многоквартирных домах»                         Обеспечение мероприятий по переселению граждан из аварийного жилищного фонда (Дополнительные меры поддержки по обеспечению жилыми помещениями)</t>
  </si>
  <si>
    <t>Соглашение о предоставлении субсидии из бюджета Архангельской области бюджету городского округа Архангельской области «Северодвинск» на реализацию муниципальных программ формирования современной городской среды в 2022  году и на плановый период 2023, 2024 годы от 28.01.2022 № 11730000-1-2022-011</t>
  </si>
  <si>
    <t>Соглашение о предоставлении субсидии из областного бюджета бюджету Городского округа Архангельской области «Северодвинск»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в 2022 году от 18.04.2022 № 263-22-20-пф-017</t>
  </si>
  <si>
    <t>многоквартирный дом поз.23 в квартале 009  – до 29.09.2023</t>
  </si>
  <si>
    <t>многоквартирный дом поз. 37 в квартале 028  – до 29.09.2023</t>
  </si>
  <si>
    <t>(№ 3290201813722000015)</t>
  </si>
  <si>
    <t>(№ 3290201813722000014)</t>
  </si>
  <si>
    <t>* - внебюджетные источники:  Фонд содействия реформированию ЖКХ</t>
  </si>
  <si>
    <t xml:space="preserve">Региональная и местная дорожная сеть  (национальный проект                                                                            «Безопасные качественные  дороги») </t>
  </si>
  <si>
    <t>Ведется претензионная работа 29.12.2022</t>
  </si>
  <si>
    <t>Ведется претензионная работа 02.12.2022</t>
  </si>
  <si>
    <t>по состоянию на 31.03.2023</t>
  </si>
  <si>
    <t xml:space="preserve">Соглашение о предоставлении иного межбюджетного трансферта, имеющего целевое назначение, из областного бюджета Архангельской области местному бюджету муниципального образования «Северодвинск»                                   от __.__.2023                                                                                                   № Т018-2 </t>
  </si>
  <si>
    <t>Проведение ремонта дорог местного значения: ул. Гагарина (от ул. Первомайской до ул. Ломоносова)</t>
  </si>
  <si>
    <t>Объем финансирования в 2023 году, тыс. руб.</t>
  </si>
  <si>
    <t>от 17.03.20223
№ 014-23-КЖКХ</t>
  </si>
  <si>
    <t>от 20.03.20223
№ 024-23-КЖКХ</t>
  </si>
  <si>
    <t>Проведение ремонта дорог местного значения: ул. Лесная 
(от ул. Железнодорожной 
до ул. Гагарина)</t>
  </si>
  <si>
    <t>Проведение ремонта дорог местного значения: ул. Комсомольская 
(от ул. Железнодорожной 
до пр. Ленина)</t>
  </si>
  <si>
    <t>Проведение ремонта дорог местного значения :ул. Свободы 
(от ул. Корабельной до ул. Мира)</t>
  </si>
  <si>
    <t>Проведение ремонта дорог местного значения: Солзенское шоссе 
(от пр. Морской до ул. Водогон)</t>
  </si>
  <si>
    <t>Культурная среда (национальный проект Культура)</t>
  </si>
  <si>
    <t>Муниципальная программа «Развитие сферы культуры и туризма городского округа Архангельской области «Северодвинск» мероприятие 2.04. "Оснащение образовательных учреждений в сфере культуры (школ искусств и училищ) Архангельской области музыкальными инструментами,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t>
  </si>
  <si>
    <t>Муниципальная программа «Развитие сферы культуры и туризма городского округа Архангельской области «Северодвинск» мероприятие "Техническое оснащение региональных и муниципальных музеев (в части муниципальных музеев)"</t>
  </si>
  <si>
    <t>контракты в стадии подписания</t>
  </si>
  <si>
    <t xml:space="preserve">Благоустройство территории улицы Ломоносова в городе Северодвинске Архангельской области на участке от проспекта Ленина до проспекта Труда </t>
  </si>
  <si>
    <t>Благоустройство общественной территории – сквера, ограниченного территориями домов № 104 и № 110 по улице Ломоносова, улицей Ломоносова и улицей Арктической</t>
  </si>
  <si>
    <t>благоустройству общественной территории – сквера, ограниченного территориями домов № 56, 58, 62, 64 по улице Ломоносова</t>
  </si>
  <si>
    <t xml:space="preserve">1.1. по результатам сбора ценовых предложений (анализ рынка) заключены контракты (договоры) с единственным поставщиком
- Договор от 28.02.2023 № 1НП (приобретение компьютерного оборудования).
- Договор от 06.03.2023 № 2 НП 
(приобретение звукового и проекционного оборудования)
- Договор от 07.03.2023 № 3НП (приобретение оборудования для обработки изображений, подготовки их к публикации и дальнейшему хранению) 
- Договор от 10.03.2023 № 4НП на сумму (приобретение оборудование для съемок)
1.2. По состоянию на 01.04.2023 этапы конкурентных процедур:
- Приобретение сенсорного киоска: определен победитель, подписание контракта;
- Поставка или изготовление выставочного оборудования: определен победитель, подписание контракта;
- Поставка сканера книжного: определен победитель, подписание контракта;
- Заключен контракт от 31.03.2023 
№ 0324300016623000001 на поставку наклонного подъемника для инвалидов гусеничного. 
</t>
  </si>
  <si>
    <t xml:space="preserve">2.1. по результатам сбора ценовых предложений (анализ рынка) заключены контракты (договоры) с единственным поставщиком
- Договор от 31.03.2023 № 03.Б31/03.23 (поставка турнеток металлических)
- Договор от 31.03.2023 № 04.Б31/03.23 (поставка стеллажей металлических)
- Договор от 31.03.2023 № 05.Б31/03.23 (поставка столов)
</t>
  </si>
  <si>
    <t>О.В. Крупник</t>
  </si>
  <si>
    <t>от «30» января 2023 г. № 11730000-1-2023-009</t>
  </si>
  <si>
    <t>от «30» января 2023 г. № 11730000-1-2023-007</t>
  </si>
  <si>
    <t>Техническое оснащение региональных и муниципальных музеев</t>
  </si>
  <si>
    <t>мероприятие реализуется</t>
  </si>
  <si>
    <t xml:space="preserve">Дополнительное соглашения № 10/2023 от 26.01.2023 
к Соглашению о предоставлении субсидии из областного бюджета бюджету муниципального образования Архангельской области от 03.02.2020 № 2/2020; субвенций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(на обеспечение собственников жилыми помещениями в форме субсидии)
</t>
  </si>
  <si>
    <t xml:space="preserve">Местный бюджет                               </t>
  </si>
  <si>
    <t>8</t>
  </si>
  <si>
    <t>Благоустройство дворовых территорий</t>
  </si>
  <si>
    <t>8.1</t>
  </si>
  <si>
    <t>Благоустройство дворовой территории МКД №31 по ул. Юбилейной</t>
  </si>
  <si>
    <t>9</t>
  </si>
  <si>
    <t>Исполнение гарантийных обязательств</t>
  </si>
  <si>
    <t>10</t>
  </si>
  <si>
    <t>Подготовка проектной документации</t>
  </si>
  <si>
    <t>10.1</t>
  </si>
  <si>
    <t>Подготовка проектной документации по благоустройству дворовой территории многоквартирного дома № 30/34 по бул. Приморскому</t>
  </si>
  <si>
    <t>10.2</t>
  </si>
  <si>
    <t xml:space="preserve">Подготовка проектной документациина благоустройство трёх участков территории общего пользования, расположенной по улице Ломоносова в городе Северодвинске  </t>
  </si>
  <si>
    <t>10.3</t>
  </si>
  <si>
    <t>Подготовка проектной документации на благоустройство общественной территории, расположенной вдоль просп. Труда от ул. Ломоносова до ул. Тургенева</t>
  </si>
  <si>
    <t>10.4</t>
  </si>
  <si>
    <t>Подготовка проектной документации на благоустройство общественной территории, расположенной между МКД № 44 по пр. Победы и № 5 по ул. Лебедева (МАДОУ № 44).</t>
  </si>
  <si>
    <t>контракт в стадии подписания</t>
  </si>
  <si>
    <t xml:space="preserve">планируется подготовка документов </t>
  </si>
  <si>
    <t>МК 22КЖКХ-331</t>
  </si>
  <si>
    <t>045-21-КЖКХ</t>
  </si>
  <si>
    <t>Нераспределенные лимиты</t>
  </si>
  <si>
    <t xml:space="preserve">Сроки реализации контракта нарушены, по завершении работ будут выставлены пени </t>
  </si>
  <si>
    <t>по состоянию на 30.06.2023</t>
  </si>
  <si>
    <t xml:space="preserve">Обеспечение инструментами, оборудованием и материалами детских музыкальных, художественных и хореографических школ, училищ и школ искусств
</t>
  </si>
  <si>
    <t xml:space="preserve">Исполнен договор от 31.03.2023 № 03.Б31/03.23. МАУ ДО "ДХШ №2" освоено 107,3 тыс.руб.
13 договоров на стадии исполнения.
</t>
  </si>
  <si>
    <t>Исполнены контракты:
от 31.03.2023 № 0324300016623000001 ;
от 10.04.2023 № 0324300016623000002;
от 10.04.2023 № 0324300016623000003;
от 10.04.2023 № 0324300016623000004.
Исполнены договоры:
от 28.02.2023 № 1НП;
от 06.03.2023 № 2 НП;
от 07.03.2023 № 3НП;
от 10.03.2023 № 4НП.
МБУК "Северодвинский городской краеведческий музей" освоено 2 894,8 тыс.руб.
1 контракт в стадии подписания .</t>
  </si>
  <si>
    <t>многоквартирный дом поз. 37 в квартале 028  – до 30.10.2023</t>
  </si>
  <si>
    <t xml:space="preserve">Дополнительные соглашения № 10/2023 от 26.01.2023 и № 11/2023 от 28.04.2023
к Соглашению о предоставлении субсидии из областного бюджета бюджету муниципального образования Архангельской области от 03.02.2020 № 2/2020, уведомления о бюджетных ассигнованиях из областного бюджета на текущий финансовый год и плановый период от 28.06.2023; субвенции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(на обеспечение собственников жилыми помещениями в форме субсидии) с учетом постановления правительства Архангельской области от 22.05.2023 № 453-пп "О внесении изменений в распределение субвенций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поддрежки по обеспечению жилыми помещениями на 2023 год и плановый период 2024 года"
</t>
  </si>
  <si>
    <t>Обеспечение условий для вовлечения обучающихся в муниципальных образовательных организациях в деятельностьпо профилактикедорожно-транспортного травматизма (учреждения общего образования)</t>
  </si>
  <si>
    <t xml:space="preserve">Безопасность дорожного движения  (национальный проект                                                                            «Безопасные качественные  дороги») </t>
  </si>
  <si>
    <t>установка светофорного объекта  в районе дома № 1Б по пр. Морскому</t>
  </si>
  <si>
    <t>установка светофорного объекта  в районе дома № 13А по пр. Морскому</t>
  </si>
  <si>
    <t>установка светофорного объекта  в районе дома № 60 по пр. Морскому</t>
  </si>
  <si>
    <t>установка светофорного объекта  в районе дома № 91 по пр. Морскому</t>
  </si>
  <si>
    <t>установка светофорного объекта  в районе дома № 99 по ул. Ломоносова</t>
  </si>
  <si>
    <t>устройство ИДН и дорожных знаков на нерегулируемом пешеходном переходе ул. Торцева-ул. Профсоюзная</t>
  </si>
  <si>
    <t>Муниципальная программа «Развитие образования Северодвинска»,  Подпрограмма " Развитие дошкольного общего и  дополнительного образования детей", Мероприятие 4.05. Проведение мероприятий по безопасности дорожного движения и профилактики детского дорожно-транспортного травматизма</t>
  </si>
  <si>
    <t>Соглашение о предоставлении субсидии из областного бюджета бюджету Городского округа Архангельской области «Северодвинск» от 29.06.2023 № 075-23-20-пф-104. На создание условий для вовлечения обучающихся в муниципальных образовательных организациях в деятельность по профилактике дорожно-транспортного травматизма на 2023 год.</t>
  </si>
  <si>
    <t>Государственная поддержка организаций, входящих в систему спортивной подготовки.</t>
  </si>
  <si>
    <t>Соглашение о предоставлении субсидии из областного бюджета бюджету Городского округа Архангельской области «Северодвинск»  от 12.04.2023 № 263-23-20-пф-022. На государственную поддержку организаций, входящих в систему спортивной подготовки, в 2023 году.</t>
  </si>
  <si>
    <t xml:space="preserve">Комарова </t>
  </si>
  <si>
    <t>Проведение строительного контроля за выполнением работ по МК 124-23-КЖКХ</t>
  </si>
  <si>
    <t>8.2</t>
  </si>
  <si>
    <t>Проведение строительного контроля за выполнением работ по МК 047-23-КЖКХ</t>
  </si>
  <si>
    <t>Проведение строительного контроля за выполнением работ по МК 050-23-КЖКХ</t>
  </si>
  <si>
    <t>Проведение строительного контроля за выполнением работ по МК 048-23-КЖКХ</t>
  </si>
  <si>
    <t>7.4</t>
  </si>
  <si>
    <t>7.5</t>
  </si>
  <si>
    <t>7.6</t>
  </si>
  <si>
    <t>045-22-КЖКХ</t>
  </si>
  <si>
    <t>23КЖКХ-070</t>
  </si>
  <si>
    <t>23КЖКХ-077</t>
  </si>
  <si>
    <t>124-23-КЖКХ</t>
  </si>
  <si>
    <t>048-23-КЖКХ</t>
  </si>
  <si>
    <t>050-23-КЖКХ</t>
  </si>
  <si>
    <t>Кривощекова Л.С.</t>
  </si>
  <si>
    <t>муниципальная программа «Обеспечение комфортного и безопасного  проживания населения на территории муниципального образования «Северодвинск»</t>
  </si>
  <si>
    <t>Планируется повторное проведение электронного аукциона</t>
  </si>
  <si>
    <t>по состоянию на 30.09.2023</t>
  </si>
  <si>
    <t xml:space="preserve">Дополнительные соглашения № 10/2023 от 26.01.2023 и № 11/2023 от 28.04.2023, № 12/2023 от 25.07.2023 
к Соглашению о предоставлении субсидии из областного бюджета бюджету муниципального образования Архангельской области от 03.02.2020 № 2/2020; субвенции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(на обеспечение собственников жилыми помещениями в форме субсидии) с учетом постановления правительства Архангельской области от 22.05.2023 № 453-пп "О внесении изменений в распределение субвенций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поддрежки по обеспечению жилыми помещениями на 2023 год и плановый период 2024 года"
</t>
  </si>
  <si>
    <t>Объект введен в эксплуатацию 22.09.2023</t>
  </si>
  <si>
    <t>Патриотическое воспитание граждан Российской Федерации (национальный проект «Образование»)</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</si>
  <si>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(для муниципальных общеобразовательных организаций)</t>
  </si>
  <si>
    <t>Муниципальная программа «Развитие образования Северодвинска»,  Подпрограмма " Развитие общего и  дополнительного образования детей", Мероприятие 2.08.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(для муниципальных общеобразовательных организаций)</t>
  </si>
  <si>
    <t>Соглашение о предоставлении иного межбюджетного трансферта, имеющего целевое назначение, из бюджета Архангельской области бюджету городского округа Архангельской области "Северодвинск" от 03.08.2023 № 11730000-1-2023-015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</si>
  <si>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8.3</t>
  </si>
  <si>
    <t>Благоустройство дворовой территории МКД №39 по ул. Юбилейной</t>
  </si>
  <si>
    <t>8.4</t>
  </si>
  <si>
    <t>Проведение строительного контроля за выполнением работ по МК 156-23-КЖКХ</t>
  </si>
  <si>
    <t>Установка оборудования на территории парковой зоны, расположенной между просп.Победы и ул. Лебедева</t>
  </si>
  <si>
    <t>7.7</t>
  </si>
  <si>
    <t>047-23-КЖКХ</t>
  </si>
  <si>
    <t>23КЖКХ-113</t>
  </si>
  <si>
    <t>23КЖКХ-117</t>
  </si>
  <si>
    <t>23КЖКХ-118</t>
  </si>
  <si>
    <t>23КЖКХ-145</t>
  </si>
  <si>
    <t>156-23-КЖКХ</t>
  </si>
  <si>
    <t>23КЖКХ-177</t>
  </si>
  <si>
    <t>от 15.08.20223
№ 184-23-КЖКХ</t>
  </si>
  <si>
    <t>от 15.08.20223
№ 182-23-КЖКХ</t>
  </si>
  <si>
    <t>от 15.08.20223
№ 183-23-КЖКХ</t>
  </si>
  <si>
    <t>26.07.2023 (приемка 02.08.2023)</t>
  </si>
  <si>
    <t>30.06.2023 (приемка 07.07.2023)</t>
  </si>
  <si>
    <t>от  27.06.2023 
№ 142-23-КЖКХ</t>
  </si>
  <si>
    <t>Объект введен в эксплуатацию 14.09.2023</t>
  </si>
  <si>
    <t>по состоянию на 31.12.2023</t>
  </si>
  <si>
    <t>установка светофорного объекта  в районе дома № 13А по пр. Морскому, установка светофорного объекта  в районе дома № 1Б по пр. Морскому</t>
  </si>
  <si>
    <t>установка светофорного объекта  в районе дома № 91 по пр. Морскому, установка светофорного объекта  в районе дома № 60 по пр. Морскому</t>
  </si>
  <si>
    <t>Проведение ремонта дорог местного значения: ул. Гагарина (от ул. Первомайской до ул. Ломоносова),
ул. Лесная 
(от ул. Железнодорожной 
до ул. Гагарина).
ул. Комсомольская 
(от ул. Железнодорожной 
до пр. Ленина),
ул. Свободы 
(от ул. Корабельной до ул. Мира)</t>
  </si>
  <si>
    <t>Муниципальная программа «Обеспечение комфортного и безопасного проживания населения на территории муниципального образования «Северодвинск», 
подпрограмма 3 «Обеспечение сохранности автомобильных дорог», 
мероприятие 1.02 «Обеспечение дорожной деятельности в рамках реализации национального проекта «Безопасные качественные дороги»</t>
  </si>
  <si>
    <t>Соглашение о предоставлении иного межбюджетного трансферта, имеющего целевое назначение, из областного бюджета городского округа Архангельской области «Северодвинск» от 05.07.2022 №Т018-2  (заключено дополнительное соглашение от 08.12.2022 № Т018-2/1 к Соглашению)</t>
  </si>
  <si>
    <t>Никитин Н.Н.</t>
  </si>
  <si>
    <t xml:space="preserve">Дополнительные соглашения № 10/2023 от 26.01.2023 и № 11/2023 от 28.04.2023, № 12/2023 от 25.07.2023 и № 13 от 13.11.2023  
к Соглашению о предоставлении субсидии из областного бюджета бюджету муниципального образования Архангельской области от 03.02.2020 № 2/2020; субвенции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(на обеспечение собственников жилыми помещениями в форме субсидии) с учетом постановления правительства Архангельской области от 22.05.2023 № 453-пп "О внесении изменений в распределение субвенций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поддрежки по обеспечению жилыми помещениями на 2023 год и плановый период 2024 года"
</t>
  </si>
  <si>
    <t>Объект введен в эксплуатацию 20.09.2023</t>
  </si>
  <si>
    <t>Объект введен в эксплуатацию 20.10.2023</t>
  </si>
  <si>
    <t xml:space="preserve">Исполнен договор от 31.03.2023 № 03.Б31/03.23. МАУ ДО "ДХШ №2" освоено 107,3 тыс.руб.
</t>
  </si>
  <si>
    <t xml:space="preserve">Исполнены контракты:
от 31.03.2023 № 0324300016623000001 ;
от 10.04.2023 № 0324300016623000002;
от 10.04.2023 № 0324300016623000003;
от 10.04.2023 № 0324300016623000004.
Исполнены договоры:
от 28.02.2023 № 1НП;
от 06.03.2023 № 2 НП;
от 07.03.2023 № 3НП;
от 10.03.2023 № 4НП.
МБУК "Северодвинский городской краеведческий музей" освоено 2 894,8 тыс.руб.
</t>
  </si>
  <si>
    <t>нераспределенные лимиты</t>
  </si>
  <si>
    <t>Федеральный бюджет  (в рамках соглашения)</t>
  </si>
  <si>
    <t>8.5</t>
  </si>
  <si>
    <t>Выполнение работ по устройству подстилающего слоя под эко-парковкой на дворовой территории МКД № 39 по ул. Юбилейной</t>
  </si>
  <si>
    <t>7.8</t>
  </si>
  <si>
    <t>7.9</t>
  </si>
  <si>
    <t xml:space="preserve">Установа ограждения для пандуса для МГН из нержавеющей стали на территрии сквера,  расположенного на пересечении ул. Ломоносва и ул. Арктической, ограниченного домами №104, "110 по ул. Ломоносова. </t>
  </si>
  <si>
    <t>Работы по замене информационного наполнения на трех щитах</t>
  </si>
  <si>
    <t>от 06.04.20203 
№ 047-23-КЖКХ</t>
  </si>
  <si>
    <t>от 02.04.2023
№ 048-23-КЖКХ</t>
  </si>
  <si>
    <t>от 10.04.2023
№ 050-23-КЖКХ</t>
  </si>
  <si>
    <t>от 19.05.2023
№23КЖКХ-113</t>
  </si>
  <si>
    <t>от 19.05.2023 
№23КЖКХ-117</t>
  </si>
  <si>
    <t>от 19.05.2023
№23КЖКХ-118</t>
  </si>
  <si>
    <t>от 27.07.2023
№23КЖКХ-168</t>
  </si>
  <si>
    <t>от 24.11.2023
№23КЖКХ-276</t>
  </si>
  <si>
    <t>от 20.12.2023 
Согласование закупки №136</t>
  </si>
  <si>
    <t>Подготовка проектной документации на устройство системы видеонаблюдения на территории между многоквартирными домами № 44 по пр. Победы и № 5 по ул. Лебедева (МАДОУ № 44)</t>
  </si>
  <si>
    <t>Подготовка технических паспортов объектов движимого имущества.</t>
  </si>
  <si>
    <t>от 30.11.2022
МК 22КЖКХ-331</t>
  </si>
  <si>
    <t>от 25.04.2022 
№ 045-22-КЖКХ</t>
  </si>
  <si>
    <t>от 28.08.2023
№23КЖКХ-200</t>
  </si>
  <si>
    <t>от 07.11.2023 
№23КЖКХ-256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</si>
</sst>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0.0"/>
    <numFmt numFmtId="166" formatCode="#,##0.000"/>
    <numFmt numFmtId="167" formatCode="#,##0.00000"/>
    <numFmt numFmtId="168" formatCode="#,##0.000000"/>
    <numFmt numFmtId="169" formatCode="0.0000000000"/>
  </numFmts>
  <fonts count="18" x14ac:knownFonts="1">
    <font>
      <sz val="11"/>
      <color theme="1"/>
      <name val="Calibri"/>
      <family val="2"/>
      <charset val="204"/>
      <scheme val="minor"/>
    </font>
    <font>
      <sz val="10"/>
      <color theme="1"/>
      <name val="Times New Roman"/>
      <family val="1"/>
      <charset val="204"/>
    </font>
    <font>
      <b/>
      <sz val="13"/>
      <color theme="1"/>
      <name val="Times New Roman"/>
      <family val="1"/>
      <charset val="204"/>
    </font>
    <font>
      <sz val="13"/>
      <color theme="1"/>
      <name val="Times New Roman"/>
      <family val="1"/>
      <charset val="204"/>
    </font>
    <font>
      <sz val="10"/>
      <color rgb="FF000000"/>
      <name val="Times New Roman"/>
      <family val="1"/>
      <charset val="204"/>
    </font>
    <font>
      <sz val="10"/>
      <color rgb="FFFF0000"/>
      <name val="Times New Roman"/>
      <family val="1"/>
      <charset val="204"/>
    </font>
    <font>
      <sz val="10"/>
      <name val="Times New Roman"/>
      <family val="1"/>
      <charset val="204"/>
    </font>
    <font>
      <sz val="11"/>
      <color theme="1"/>
      <name val="Times New Roman"/>
      <family val="1"/>
      <charset val="204"/>
    </font>
    <font>
      <sz val="11"/>
      <color indexed="8"/>
      <name val="Calibri"/>
      <family val="2"/>
      <charset val="204"/>
    </font>
    <font>
      <sz val="11"/>
      <color rgb="FFFF0000"/>
      <name val="Calibri"/>
      <family val="2"/>
      <charset val="204"/>
      <scheme val="minor"/>
    </font>
    <font>
      <sz val="11"/>
      <color theme="1"/>
      <name val="Calibri"/>
      <family val="2"/>
      <charset val="204"/>
      <scheme val="minor"/>
    </font>
    <font>
      <sz val="10"/>
      <color indexed="8"/>
      <name val="Times New Roman"/>
      <family val="1"/>
      <charset val="204"/>
    </font>
    <font>
      <sz val="11"/>
      <color rgb="FF002060"/>
      <name val="Times New Roman"/>
      <family val="1"/>
      <charset val="204"/>
    </font>
    <font>
      <sz val="11"/>
      <color rgb="FFFF0000"/>
      <name val="Times New Roman"/>
      <family val="1"/>
      <charset val="204"/>
    </font>
    <font>
      <sz val="11"/>
      <color indexed="10"/>
      <name val="Calibri"/>
      <family val="2"/>
      <charset val="204"/>
    </font>
    <font>
      <sz val="9"/>
      <name val="Times New Roman"/>
      <family val="1"/>
      <charset val="204"/>
    </font>
    <font>
      <sz val="11"/>
      <name val="Times New Roman"/>
      <family val="1"/>
      <charset val="204"/>
    </font>
    <font>
      <b/>
      <sz val="11"/>
      <color theme="1"/>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diagonal/>
    </border>
  </borders>
  <cellStyleXfs count="4">
    <xf numFmtId="0" fontId="0" fillId="0" borderId="0"/>
    <xf numFmtId="0" fontId="8" fillId="0" borderId="0"/>
    <xf numFmtId="164" fontId="8" fillId="0" borderId="0" applyFont="0" applyFill="0" applyBorder="0" applyAlignment="0" applyProtection="0"/>
    <xf numFmtId="0" fontId="10" fillId="0" borderId="0"/>
  </cellStyleXfs>
  <cellXfs count="334">
    <xf numFmtId="0" fontId="0" fillId="0" borderId="0" xfId="0"/>
    <xf numFmtId="4" fontId="0" fillId="0" borderId="0" xfId="0" applyNumberFormat="1"/>
    <xf numFmtId="0" fontId="7" fillId="0" borderId="0" xfId="0" applyFont="1"/>
    <xf numFmtId="0" fontId="1" fillId="0" borderId="8" xfId="0" applyFont="1" applyBorder="1" applyAlignment="1">
      <alignment vertical="top" wrapText="1"/>
    </xf>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2" xfId="0" applyFont="1" applyBorder="1" applyAlignment="1">
      <alignment vertical="top" wrapText="1"/>
    </xf>
    <xf numFmtId="0" fontId="6" fillId="0" borderId="9"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center" vertical="top" wrapText="1"/>
    </xf>
    <xf numFmtId="0" fontId="5" fillId="0" borderId="2" xfId="0" applyFont="1" applyBorder="1" applyAlignment="1">
      <alignment horizontal="center" vertical="top" wrapText="1"/>
    </xf>
    <xf numFmtId="4" fontId="6" fillId="2" borderId="1" xfId="0" applyNumberFormat="1" applyFont="1" applyFill="1" applyBorder="1" applyAlignment="1">
      <alignment horizontal="center" vertical="top" wrapText="1"/>
    </xf>
    <xf numFmtId="0" fontId="0" fillId="2" borderId="0" xfId="0" applyFill="1"/>
    <xf numFmtId="4" fontId="0" fillId="2" borderId="0" xfId="0" applyNumberFormat="1" applyFill="1"/>
    <xf numFmtId="168" fontId="0" fillId="2" borderId="0" xfId="0" applyNumberFormat="1" applyFill="1"/>
    <xf numFmtId="167" fontId="0" fillId="2" borderId="0" xfId="0" applyNumberFormat="1" applyFill="1"/>
    <xf numFmtId="167" fontId="9" fillId="2" borderId="0" xfId="0" applyNumberFormat="1" applyFont="1" applyFill="1"/>
    <xf numFmtId="169" fontId="0" fillId="0" borderId="0" xfId="0" applyNumberFormat="1"/>
    <xf numFmtId="14" fontId="6" fillId="2" borderId="1"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0" fillId="0" borderId="26" xfId="0" applyBorder="1"/>
    <xf numFmtId="0" fontId="1" fillId="0" borderId="9" xfId="0" applyFont="1" applyBorder="1" applyAlignment="1">
      <alignment horizontal="center" vertical="top" wrapText="1"/>
    </xf>
    <xf numFmtId="0" fontId="0" fillId="0" borderId="28" xfId="0" applyBorder="1"/>
    <xf numFmtId="49"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4" fillId="0" borderId="22" xfId="0" applyFont="1" applyBorder="1" applyAlignment="1">
      <alignment vertical="top" wrapText="1"/>
    </xf>
    <xf numFmtId="49" fontId="5" fillId="0" borderId="1" xfId="0" applyNumberFormat="1" applyFont="1" applyBorder="1" applyAlignment="1">
      <alignment horizontal="center" vertical="top" wrapText="1"/>
    </xf>
    <xf numFmtId="0" fontId="5" fillId="0" borderId="12" xfId="0" applyFont="1" applyBorder="1" applyAlignment="1">
      <alignment horizontal="center" vertical="top" wrapText="1"/>
    </xf>
    <xf numFmtId="0" fontId="1" fillId="0" borderId="12" xfId="0" applyFont="1" applyBorder="1" applyAlignment="1">
      <alignment horizontal="center" vertical="top" wrapText="1"/>
    </xf>
    <xf numFmtId="0" fontId="1" fillId="0" borderId="9" xfId="0" applyFont="1" applyBorder="1" applyAlignment="1">
      <alignment horizontal="center" vertical="center" wrapText="1"/>
    </xf>
    <xf numFmtId="0" fontId="1" fillId="0" borderId="29" xfId="0" applyFont="1" applyBorder="1" applyAlignment="1">
      <alignment vertical="top"/>
    </xf>
    <xf numFmtId="3" fontId="6" fillId="0" borderId="0" xfId="0" applyNumberFormat="1" applyFont="1" applyAlignment="1">
      <alignment horizontal="center" vertical="top" wrapText="1"/>
    </xf>
    <xf numFmtId="0" fontId="1" fillId="0" borderId="24" xfId="0" applyFont="1" applyBorder="1" applyAlignment="1">
      <alignment horizontal="center" vertical="center" wrapText="1"/>
    </xf>
    <xf numFmtId="0" fontId="4" fillId="0" borderId="9" xfId="0" applyFont="1" applyBorder="1" applyAlignment="1">
      <alignment horizontal="center" vertical="center" wrapText="1"/>
    </xf>
    <xf numFmtId="0" fontId="1" fillId="0" borderId="23" xfId="0" applyFont="1" applyBorder="1" applyAlignment="1">
      <alignment horizontal="center" vertical="center" wrapText="1"/>
    </xf>
    <xf numFmtId="4" fontId="4" fillId="4" borderId="2"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1" fillId="0" borderId="30" xfId="0" applyFont="1" applyBorder="1" applyAlignment="1">
      <alignment vertical="top"/>
    </xf>
    <xf numFmtId="0" fontId="1" fillId="0" borderId="2" xfId="0" applyFont="1" applyBorder="1" applyAlignment="1">
      <alignment horizontal="center" vertical="top" wrapText="1"/>
    </xf>
    <xf numFmtId="0" fontId="1" fillId="0" borderId="24" xfId="0" applyFont="1" applyBorder="1" applyAlignment="1">
      <alignment vertical="top"/>
    </xf>
    <xf numFmtId="0" fontId="1" fillId="0" borderId="13" xfId="0" applyFont="1" applyBorder="1" applyAlignment="1">
      <alignment horizontal="center" vertical="top"/>
    </xf>
    <xf numFmtId="0" fontId="6" fillId="0" borderId="25" xfId="0" applyFont="1" applyBorder="1" applyAlignment="1">
      <alignment horizontal="center" vertical="top"/>
    </xf>
    <xf numFmtId="2" fontId="0" fillId="0" borderId="0" xfId="0" applyNumberFormat="1"/>
    <xf numFmtId="165" fontId="0" fillId="0" borderId="0" xfId="0" applyNumberFormat="1"/>
    <xf numFmtId="0" fontId="4" fillId="0" borderId="1" xfId="0" applyFont="1" applyBorder="1" applyAlignment="1">
      <alignment horizontal="center" vertical="top" wrapText="1"/>
    </xf>
    <xf numFmtId="49" fontId="6" fillId="0" borderId="1" xfId="0" applyNumberFormat="1" applyFont="1" applyBorder="1" applyAlignment="1">
      <alignment horizontal="center" vertical="top" wrapText="1"/>
    </xf>
    <xf numFmtId="0" fontId="4" fillId="0" borderId="11" xfId="0" applyFont="1" applyBorder="1" applyAlignment="1">
      <alignment horizontal="center" vertical="top" wrapText="1"/>
    </xf>
    <xf numFmtId="0" fontId="4" fillId="0" borderId="9" xfId="0" applyFont="1" applyBorder="1" applyAlignment="1">
      <alignment horizontal="center" vertical="top" wrapText="1"/>
    </xf>
    <xf numFmtId="49" fontId="1" fillId="0" borderId="12" xfId="0" applyNumberFormat="1" applyFont="1" applyBorder="1" applyAlignment="1">
      <alignment horizontal="center" vertical="top" wrapText="1"/>
    </xf>
    <xf numFmtId="2" fontId="0" fillId="0" borderId="0" xfId="0" applyNumberFormat="1" applyAlignment="1">
      <alignment horizontal="center" vertical="center"/>
    </xf>
    <xf numFmtId="2" fontId="12" fillId="0" borderId="31" xfId="0" applyNumberFormat="1" applyFont="1" applyBorder="1" applyAlignment="1">
      <alignment horizontal="center" wrapText="1" readingOrder="1"/>
    </xf>
    <xf numFmtId="2" fontId="12" fillId="0" borderId="32" xfId="0" applyNumberFormat="1" applyFont="1" applyBorder="1" applyAlignment="1">
      <alignment horizontal="center" wrapText="1" readingOrder="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1" fillId="0" borderId="2" xfId="0" applyFont="1" applyBorder="1" applyAlignment="1">
      <alignment vertical="top" wrapText="1"/>
    </xf>
    <xf numFmtId="0" fontId="6" fillId="0" borderId="4" xfId="0" applyFont="1" applyBorder="1" applyAlignment="1">
      <alignment horizontal="center" vertical="top" wrapText="1"/>
    </xf>
    <xf numFmtId="1" fontId="5" fillId="2" borderId="1" xfId="0" applyNumberFormat="1" applyFont="1" applyFill="1"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vertical="top"/>
    </xf>
    <xf numFmtId="0" fontId="6" fillId="0" borderId="30" xfId="0" applyFont="1" applyBorder="1" applyAlignment="1">
      <alignment horizontal="center" vertical="top"/>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2" xfId="0" applyFont="1" applyBorder="1" applyAlignment="1">
      <alignment horizontal="center" vertical="center" wrapText="1"/>
    </xf>
    <xf numFmtId="1" fontId="6" fillId="2" borderId="1" xfId="0" applyNumberFormat="1" applyFont="1" applyFill="1" applyBorder="1" applyAlignment="1">
      <alignment horizontal="center" vertical="center" wrapText="1"/>
    </xf>
    <xf numFmtId="1" fontId="6" fillId="2" borderId="12" xfId="0" applyNumberFormat="1" applyFont="1" applyFill="1" applyBorder="1" applyAlignment="1">
      <alignment horizontal="center" vertical="center" wrapText="1"/>
    </xf>
    <xf numFmtId="14" fontId="6" fillId="0" borderId="12"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14" fontId="6" fillId="2" borderId="1" xfId="0" applyNumberFormat="1" applyFont="1" applyFill="1" applyBorder="1" applyAlignment="1">
      <alignment horizontal="center" vertical="center" wrapText="1"/>
    </xf>
    <xf numFmtId="0" fontId="1" fillId="0" borderId="14" xfId="0" applyFont="1" applyBorder="1" applyAlignment="1">
      <alignment horizontal="center" vertical="center" wrapText="1"/>
    </xf>
    <xf numFmtId="0" fontId="6" fillId="0" borderId="23" xfId="0" applyFont="1" applyBorder="1" applyAlignment="1">
      <alignment horizontal="center" vertical="center" wrapText="1"/>
    </xf>
    <xf numFmtId="4" fontId="6"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4" fontId="6" fillId="0" borderId="11" xfId="0" applyNumberFormat="1" applyFont="1" applyBorder="1" applyAlignment="1">
      <alignment horizontal="center" vertical="center" wrapText="1"/>
    </xf>
    <xf numFmtId="4" fontId="6" fillId="0" borderId="21" xfId="0" applyNumberFormat="1" applyFont="1" applyBorder="1" applyAlignment="1">
      <alignment horizontal="center" vertical="center" wrapText="1"/>
    </xf>
    <xf numFmtId="4" fontId="6" fillId="0" borderId="9" xfId="0" applyNumberFormat="1" applyFont="1" applyBorder="1" applyAlignment="1">
      <alignment horizontal="center" vertical="center" wrapText="1"/>
    </xf>
    <xf numFmtId="4" fontId="6" fillId="0" borderId="17" xfId="0" applyNumberFormat="1" applyFont="1" applyBorder="1" applyAlignment="1">
      <alignment horizontal="center" vertical="center" wrapText="1"/>
    </xf>
    <xf numFmtId="4" fontId="6" fillId="4" borderId="17" xfId="0" applyNumberFormat="1" applyFont="1" applyFill="1" applyBorder="1" applyAlignment="1">
      <alignment horizontal="center" vertical="center" wrapText="1"/>
    </xf>
    <xf numFmtId="4" fontId="6" fillId="0" borderId="2" xfId="0" applyNumberFormat="1" applyFont="1" applyBorder="1" applyAlignment="1">
      <alignment horizontal="center" vertical="center" wrapText="1"/>
    </xf>
    <xf numFmtId="4" fontId="6" fillId="0" borderId="12" xfId="0" applyNumberFormat="1" applyFont="1" applyBorder="1" applyAlignment="1">
      <alignment horizontal="center" vertical="center" wrapText="1"/>
    </xf>
    <xf numFmtId="0" fontId="6" fillId="2" borderId="12"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4" fontId="6" fillId="5" borderId="9" xfId="0" applyNumberFormat="1"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14" fontId="6" fillId="2" borderId="12" xfId="0" applyNumberFormat="1" applyFont="1" applyFill="1" applyBorder="1" applyAlignment="1">
      <alignment horizontal="center" vertical="center" wrapText="1"/>
    </xf>
    <xf numFmtId="4" fontId="6" fillId="2" borderId="9" xfId="0"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4" fontId="6" fillId="6" borderId="9" xfId="0" applyNumberFormat="1" applyFont="1" applyFill="1" applyBorder="1" applyAlignment="1">
      <alignment horizontal="center" vertical="center" wrapText="1"/>
    </xf>
    <xf numFmtId="14" fontId="6" fillId="0" borderId="9" xfId="0" applyNumberFormat="1" applyFont="1" applyBorder="1" applyAlignment="1">
      <alignment horizontal="center" vertical="center" wrapText="1"/>
    </xf>
    <xf numFmtId="4" fontId="6" fillId="3"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2" fontId="5" fillId="2" borderId="9"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0" fontId="13" fillId="0" borderId="1" xfId="0" applyFont="1" applyBorder="1" applyAlignment="1">
      <alignment horizontal="center" vertical="center"/>
    </xf>
    <xf numFmtId="4" fontId="0" fillId="3" borderId="0" xfId="0" applyNumberFormat="1" applyFill="1"/>
    <xf numFmtId="0" fontId="0" fillId="3" borderId="0" xfId="0" applyFill="1"/>
    <xf numFmtId="4" fontId="14" fillId="3" borderId="0" xfId="0" applyNumberFormat="1" applyFont="1" applyFill="1"/>
    <xf numFmtId="4" fontId="6" fillId="0" borderId="1" xfId="0" applyNumberFormat="1" applyFont="1" applyBorder="1"/>
    <xf numFmtId="4" fontId="6" fillId="0" borderId="0" xfId="0" applyNumberFormat="1" applyFont="1"/>
    <xf numFmtId="14" fontId="5" fillId="2" borderId="2" xfId="0" applyNumberFormat="1" applyFont="1" applyFill="1" applyBorder="1" applyAlignment="1">
      <alignment horizontal="center" vertical="center" wrapText="1"/>
    </xf>
    <xf numFmtId="1" fontId="5" fillId="2" borderId="12" xfId="0" applyNumberFormat="1" applyFont="1" applyFill="1" applyBorder="1" applyAlignment="1">
      <alignment horizontal="center" vertical="center" wrapText="1"/>
    </xf>
    <xf numFmtId="4" fontId="5" fillId="2" borderId="27" xfId="0" applyNumberFormat="1"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9" xfId="0" applyFont="1" applyBorder="1" applyAlignment="1">
      <alignment horizontal="center" vertical="top" wrapText="1"/>
    </xf>
    <xf numFmtId="0" fontId="1" fillId="0" borderId="24" xfId="0" applyFont="1" applyBorder="1" applyAlignment="1">
      <alignment horizontal="center" vertical="top"/>
    </xf>
    <xf numFmtId="0" fontId="6" fillId="0" borderId="12" xfId="0" applyFont="1" applyBorder="1" applyAlignment="1">
      <alignment horizontal="center" vertical="top" wrapText="1"/>
    </xf>
    <xf numFmtId="14" fontId="5" fillId="2" borderId="12" xfId="0" applyNumberFormat="1" applyFont="1" applyFill="1" applyBorder="1" applyAlignment="1">
      <alignment horizontal="center" vertical="center" wrapText="1"/>
    </xf>
    <xf numFmtId="4" fontId="5" fillId="2" borderId="21" xfId="0" applyNumberFormat="1" applyFont="1" applyFill="1" applyBorder="1" applyAlignment="1">
      <alignment horizontal="center" vertical="center" wrapText="1"/>
    </xf>
    <xf numFmtId="0" fontId="5" fillId="0" borderId="27" xfId="0" applyFont="1" applyBorder="1" applyAlignment="1">
      <alignment horizontal="center" vertical="center" wrapText="1"/>
    </xf>
    <xf numFmtId="0" fontId="0" fillId="0" borderId="0" xfId="0" applyBorder="1"/>
    <xf numFmtId="0" fontId="6" fillId="2" borderId="1" xfId="0" applyFont="1" applyFill="1" applyBorder="1" applyAlignment="1">
      <alignment vertical="top" wrapText="1"/>
    </xf>
    <xf numFmtId="0" fontId="11" fillId="0" borderId="1" xfId="0" applyFont="1" applyBorder="1" applyAlignment="1">
      <alignment horizontal="left" vertical="top" wrapText="1"/>
    </xf>
    <xf numFmtId="0" fontId="1" fillId="0" borderId="9" xfId="0" applyFont="1" applyBorder="1" applyAlignment="1">
      <alignment horizontal="center" vertical="top" wrapText="1"/>
    </xf>
    <xf numFmtId="0" fontId="1" fillId="0" borderId="12" xfId="0" applyFont="1" applyBorder="1" applyAlignment="1">
      <alignment horizontal="center" vertical="center" wrapText="1"/>
    </xf>
    <xf numFmtId="0" fontId="5" fillId="0" borderId="12" xfId="0" applyFont="1" applyBorder="1" applyAlignment="1">
      <alignment horizontal="center" vertical="top" wrapText="1"/>
    </xf>
    <xf numFmtId="0" fontId="6" fillId="0" borderId="1" xfId="0" applyFont="1" applyBorder="1" applyAlignment="1">
      <alignment horizontal="center" vertical="top" wrapText="1"/>
    </xf>
    <xf numFmtId="0" fontId="6" fillId="0" borderId="27" xfId="0" applyFont="1" applyBorder="1" applyAlignment="1">
      <alignment horizontal="center" vertical="center" wrapText="1"/>
    </xf>
    <xf numFmtId="0" fontId="6" fillId="5" borderId="9" xfId="0" applyFont="1" applyFill="1" applyBorder="1" applyAlignment="1">
      <alignment horizontal="center" vertical="center"/>
    </xf>
    <xf numFmtId="1" fontId="15" fillId="2" borderId="12" xfId="0" applyNumberFormat="1" applyFont="1" applyFill="1" applyBorder="1" applyAlignment="1">
      <alignment horizontal="center" vertical="center" wrapText="1"/>
    </xf>
    <xf numFmtId="0" fontId="6" fillId="0" borderId="12"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1" fillId="0" borderId="1" xfId="0" applyFont="1" applyBorder="1" applyAlignment="1">
      <alignment horizontal="center" vertical="top"/>
    </xf>
    <xf numFmtId="0" fontId="1" fillId="2" borderId="1" xfId="0" applyFont="1" applyFill="1" applyBorder="1" applyAlignment="1">
      <alignment horizontal="center" vertical="top" wrapText="1"/>
    </xf>
    <xf numFmtId="0" fontId="13" fillId="0" borderId="0" xfId="0" applyFont="1" applyBorder="1" applyAlignment="1">
      <alignment horizontal="center" vertical="center"/>
    </xf>
    <xf numFmtId="2" fontId="6" fillId="2" borderId="0"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xf numFmtId="0" fontId="6" fillId="2" borderId="1" xfId="0"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2" fontId="6" fillId="2" borderId="2"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6" xfId="0" applyFont="1" applyBorder="1" applyAlignment="1">
      <alignment horizontal="center" vertical="center" wrapText="1"/>
    </xf>
    <xf numFmtId="0" fontId="7" fillId="0" borderId="0" xfId="0" applyFont="1" applyBorder="1" applyAlignment="1">
      <alignment horizontal="center" vertical="center"/>
    </xf>
    <xf numFmtId="0" fontId="11" fillId="0" borderId="1" xfId="0" applyFont="1" applyBorder="1" applyAlignment="1">
      <alignment horizontal="center" vertical="center" wrapText="1"/>
    </xf>
    <xf numFmtId="0" fontId="16" fillId="0" borderId="2" xfId="0" applyFont="1" applyBorder="1" applyAlignment="1">
      <alignment horizontal="center" vertical="center" wrapText="1"/>
    </xf>
    <xf numFmtId="4" fontId="7" fillId="0" borderId="1" xfId="0" applyNumberFormat="1" applyFont="1" applyBorder="1"/>
    <xf numFmtId="4" fontId="6" fillId="6" borderId="1" xfId="0" applyNumberFormat="1"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2" fontId="7"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4"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top" wrapText="1"/>
    </xf>
    <xf numFmtId="0" fontId="1" fillId="0" borderId="2" xfId="0" applyFont="1" applyBorder="1" applyAlignment="1">
      <alignment horizontal="center" vertical="top" wrapText="1"/>
    </xf>
    <xf numFmtId="0" fontId="1" fillId="0" borderId="12" xfId="0" applyFont="1" applyBorder="1" applyAlignment="1">
      <alignment horizontal="center" vertical="top" wrapText="1"/>
    </xf>
    <xf numFmtId="0" fontId="1" fillId="0" borderId="12" xfId="0" applyFont="1" applyBorder="1" applyAlignment="1">
      <alignment horizontal="center" vertical="center" wrapText="1"/>
    </xf>
    <xf numFmtId="0" fontId="5" fillId="0" borderId="2" xfId="0" applyFont="1" applyBorder="1" applyAlignment="1">
      <alignment horizontal="center" vertical="top" wrapText="1"/>
    </xf>
    <xf numFmtId="0" fontId="5" fillId="0" borderId="12" xfId="0" applyFont="1" applyBorder="1" applyAlignment="1">
      <alignment horizontal="center" vertical="top" wrapText="1"/>
    </xf>
    <xf numFmtId="0" fontId="1" fillId="0" borderId="23" xfId="0" applyFont="1" applyBorder="1" applyAlignment="1">
      <alignment horizontal="center" vertical="center" wrapText="1"/>
    </xf>
    <xf numFmtId="0" fontId="1" fillId="0" borderId="14" xfId="0" applyFont="1" applyBorder="1" applyAlignment="1">
      <alignment horizontal="center" vertical="center" wrapText="1"/>
    </xf>
    <xf numFmtId="0" fontId="6" fillId="0" borderId="12" xfId="0" applyFont="1" applyBorder="1" applyAlignment="1">
      <alignment horizontal="center" vertical="top" wrapText="1"/>
    </xf>
    <xf numFmtId="0" fontId="4" fillId="0" borderId="9" xfId="0" applyFont="1" applyBorder="1" applyAlignment="1">
      <alignment horizontal="center" vertical="center" wrapText="1"/>
    </xf>
    <xf numFmtId="0" fontId="1" fillId="0" borderId="1" xfId="0" applyFont="1" applyBorder="1" applyAlignment="1">
      <alignment horizontal="center" vertical="top"/>
    </xf>
    <xf numFmtId="0" fontId="1" fillId="2" borderId="1" xfId="0" applyFont="1" applyFill="1" applyBorder="1" applyAlignment="1">
      <alignment horizontal="center" vertical="top"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7" xfId="0" applyFont="1" applyBorder="1" applyAlignment="1">
      <alignment horizontal="center" vertical="center" wrapText="1"/>
    </xf>
    <xf numFmtId="14" fontId="6" fillId="0" borderId="2" xfId="0" applyNumberFormat="1" applyFont="1" applyBorder="1" applyAlignment="1">
      <alignment horizontal="center" vertical="center" wrapText="1"/>
    </xf>
    <xf numFmtId="14" fontId="6" fillId="0" borderId="9" xfId="0" applyNumberFormat="1" applyFont="1" applyBorder="1" applyAlignment="1">
      <alignment horizontal="center" vertical="center" wrapText="1"/>
    </xf>
    <xf numFmtId="14" fontId="6" fillId="0" borderId="12" xfId="0" applyNumberFormat="1" applyFont="1" applyBorder="1" applyAlignment="1">
      <alignment horizontal="center" vertical="center" wrapText="1"/>
    </xf>
    <xf numFmtId="0" fontId="6"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9" xfId="0" applyFont="1" applyBorder="1" applyAlignment="1">
      <alignment horizontal="center" vertical="top" wrapText="1"/>
    </xf>
    <xf numFmtId="0" fontId="6" fillId="0" borderId="27" xfId="0" applyFont="1" applyBorder="1" applyAlignment="1">
      <alignment horizontal="center" vertical="center" wrapText="1"/>
    </xf>
    <xf numFmtId="0" fontId="1" fillId="0" borderId="1" xfId="0" applyFont="1" applyBorder="1" applyAlignment="1">
      <alignment horizontal="center" vertical="top"/>
    </xf>
    <xf numFmtId="0" fontId="1" fillId="2" borderId="1" xfId="0" applyFont="1" applyFill="1" applyBorder="1" applyAlignment="1">
      <alignment horizontal="center" vertical="top" wrapText="1"/>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top" wrapText="1"/>
    </xf>
    <xf numFmtId="0" fontId="6" fillId="0" borderId="12" xfId="0" applyFont="1" applyBorder="1" applyAlignment="1">
      <alignment horizontal="center" vertical="top" wrapText="1"/>
    </xf>
    <xf numFmtId="0" fontId="1"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6" fillId="5" borderId="1" xfId="0" applyFont="1" applyFill="1" applyBorder="1" applyAlignment="1">
      <alignment horizontal="center" vertical="center"/>
    </xf>
    <xf numFmtId="4" fontId="17" fillId="0" borderId="1" xfId="0" applyNumberFormat="1" applyFont="1" applyBorder="1"/>
    <xf numFmtId="4" fontId="6" fillId="5" borderId="9" xfId="0" applyNumberFormat="1" applyFont="1" applyFill="1" applyBorder="1" applyAlignment="1">
      <alignment horizontal="center" vertical="center"/>
    </xf>
    <xf numFmtId="0" fontId="6" fillId="0" borderId="1" xfId="0" applyFont="1" applyFill="1" applyBorder="1" applyAlignment="1">
      <alignment horizontal="center" vertical="center"/>
    </xf>
    <xf numFmtId="4" fontId="6" fillId="0" borderId="9"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top" wrapText="1"/>
    </xf>
    <xf numFmtId="0" fontId="1" fillId="0" borderId="2" xfId="0" applyFont="1" applyBorder="1" applyAlignment="1">
      <alignment horizontal="center" vertical="top" wrapText="1"/>
    </xf>
    <xf numFmtId="0" fontId="1" fillId="0" borderId="12" xfId="0" applyFont="1" applyBorder="1" applyAlignment="1">
      <alignment horizontal="center" vertical="center" wrapText="1"/>
    </xf>
    <xf numFmtId="0" fontId="5" fillId="0" borderId="12" xfId="0" applyFont="1" applyBorder="1" applyAlignment="1">
      <alignment horizontal="center" vertical="top" wrapText="1"/>
    </xf>
    <xf numFmtId="0" fontId="1" fillId="0" borderId="23" xfId="0" applyFont="1" applyBorder="1" applyAlignment="1">
      <alignment horizontal="center" vertical="center" wrapText="1"/>
    </xf>
    <xf numFmtId="0" fontId="6" fillId="0" borderId="12" xfId="0" applyFont="1" applyBorder="1" applyAlignment="1">
      <alignment horizontal="center" vertical="top" wrapText="1"/>
    </xf>
    <xf numFmtId="0" fontId="1" fillId="0" borderId="1" xfId="0" applyFont="1" applyBorder="1" applyAlignment="1">
      <alignment horizontal="center" vertical="top"/>
    </xf>
    <xf numFmtId="0" fontId="1" fillId="2" borderId="1" xfId="0" applyFont="1" applyFill="1" applyBorder="1" applyAlignment="1">
      <alignment horizontal="center" vertical="top"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7" xfId="0" applyFont="1" applyBorder="1" applyAlignment="1">
      <alignment horizontal="center" vertical="center" wrapText="1"/>
    </xf>
    <xf numFmtId="14" fontId="6" fillId="0" borderId="9" xfId="0" applyNumberFormat="1" applyFont="1" applyBorder="1" applyAlignment="1">
      <alignment horizontal="center" vertical="center" wrapText="1"/>
    </xf>
    <xf numFmtId="14" fontId="6" fillId="0" borderId="12" xfId="0" applyNumberFormat="1" applyFont="1" applyBorder="1" applyAlignment="1">
      <alignment horizontal="center" vertical="center" wrapText="1"/>
    </xf>
    <xf numFmtId="0" fontId="6" fillId="0" borderId="1" xfId="0" applyFont="1" applyBorder="1" applyAlignment="1">
      <alignment horizontal="center" vertical="top"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4" borderId="1" xfId="0" applyFont="1" applyFill="1" applyBorder="1" applyAlignment="1">
      <alignment horizontal="center" vertical="top" wrapText="1"/>
    </xf>
    <xf numFmtId="0" fontId="11" fillId="4" borderId="1" xfId="0" applyFont="1" applyFill="1" applyBorder="1" applyAlignment="1">
      <alignment horizontal="left" vertical="top" wrapText="1"/>
    </xf>
    <xf numFmtId="0" fontId="4" fillId="5" borderId="1" xfId="0" applyFont="1" applyFill="1" applyBorder="1" applyAlignment="1">
      <alignment horizontal="center" vertical="center" wrapText="1"/>
    </xf>
    <xf numFmtId="49" fontId="1" fillId="5" borderId="12" xfId="0" applyNumberFormat="1" applyFont="1" applyFill="1" applyBorder="1" applyAlignment="1">
      <alignment horizontal="center" vertical="top" wrapText="1"/>
    </xf>
    <xf numFmtId="0" fontId="4" fillId="5" borderId="12" xfId="0" applyFont="1" applyFill="1" applyBorder="1" applyAlignment="1">
      <alignment horizontal="center" vertical="center" wrapText="1"/>
    </xf>
    <xf numFmtId="0" fontId="0" fillId="2" borderId="1" xfId="0" applyFill="1" applyBorder="1"/>
    <xf numFmtId="0" fontId="16" fillId="0" borderId="1" xfId="0" applyFont="1" applyBorder="1" applyAlignment="1">
      <alignment horizontal="center" vertical="center" wrapText="1"/>
    </xf>
    <xf numFmtId="0" fontId="4" fillId="8" borderId="1" xfId="0" applyFont="1" applyFill="1" applyBorder="1" applyAlignment="1">
      <alignment horizontal="center" vertical="top" wrapText="1"/>
    </xf>
    <xf numFmtId="0" fontId="1" fillId="8" borderId="1" xfId="0" applyFont="1" applyFill="1" applyBorder="1" applyAlignment="1">
      <alignment horizontal="center" vertical="center" wrapText="1"/>
    </xf>
    <xf numFmtId="0" fontId="1" fillId="0" borderId="1" xfId="0" applyFont="1" applyBorder="1" applyAlignment="1">
      <alignment horizontal="center" vertical="top"/>
    </xf>
    <xf numFmtId="0" fontId="1" fillId="2" borderId="1" xfId="0" applyFont="1" applyFill="1" applyBorder="1" applyAlignment="1">
      <alignment horizontal="center" vertical="top" wrapText="1"/>
    </xf>
    <xf numFmtId="0" fontId="4" fillId="0" borderId="22" xfId="0" applyFont="1" applyBorder="1" applyAlignment="1">
      <alignment horizontal="center" vertical="top" wrapText="1"/>
    </xf>
    <xf numFmtId="0" fontId="1" fillId="0" borderId="8" xfId="0" applyFont="1" applyBorder="1" applyAlignment="1">
      <alignment horizontal="center" vertical="top" wrapText="1"/>
    </xf>
    <xf numFmtId="14" fontId="6" fillId="0" borderId="2" xfId="0" applyNumberFormat="1" applyFont="1" applyBorder="1" applyAlignment="1">
      <alignment horizontal="center" vertical="center" wrapText="1"/>
    </xf>
    <xf numFmtId="14" fontId="16"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top" wrapText="1"/>
    </xf>
    <xf numFmtId="0" fontId="1" fillId="0" borderId="2" xfId="0" applyFont="1" applyBorder="1" applyAlignment="1">
      <alignment horizontal="center" vertical="top" wrapText="1"/>
    </xf>
    <xf numFmtId="0" fontId="1"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27" xfId="0" applyFont="1" applyBorder="1" applyAlignment="1">
      <alignment horizontal="center" vertical="center" wrapText="1"/>
    </xf>
    <xf numFmtId="14" fontId="6" fillId="0" borderId="9" xfId="0" applyNumberFormat="1" applyFont="1" applyBorder="1" applyAlignment="1">
      <alignment horizontal="center" vertical="center" wrapText="1"/>
    </xf>
    <xf numFmtId="14" fontId="6" fillId="0" borderId="12" xfId="0" applyNumberFormat="1" applyFont="1" applyBorder="1" applyAlignment="1">
      <alignment horizontal="center" vertical="center" wrapText="1"/>
    </xf>
    <xf numFmtId="0" fontId="1" fillId="0" borderId="1" xfId="0" applyFont="1" applyBorder="1" applyAlignment="1">
      <alignment horizontal="center" vertical="top"/>
    </xf>
    <xf numFmtId="0" fontId="1" fillId="2" borderId="1" xfId="0" applyFont="1" applyFill="1" applyBorder="1" applyAlignment="1">
      <alignment horizontal="center" vertical="top"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2" xfId="0" applyFont="1" applyBorder="1" applyAlignment="1">
      <alignment horizontal="center" vertical="top" wrapText="1"/>
    </xf>
    <xf numFmtId="0" fontId="1" fillId="0" borderId="23" xfId="0" applyFont="1" applyBorder="1" applyAlignment="1">
      <alignment horizontal="center" vertical="center" wrapText="1"/>
    </xf>
    <xf numFmtId="0" fontId="6" fillId="0" borderId="12" xfId="0" applyFont="1" applyBorder="1" applyAlignment="1">
      <alignment horizontal="center" vertical="top" wrapText="1"/>
    </xf>
    <xf numFmtId="0" fontId="6" fillId="0" borderId="1" xfId="0" applyFont="1" applyBorder="1" applyAlignment="1">
      <alignment horizontal="center" vertical="top" wrapText="1"/>
    </xf>
    <xf numFmtId="0" fontId="4" fillId="0" borderId="12" xfId="0" applyFont="1" applyBorder="1" applyAlignment="1">
      <alignment horizontal="center" vertical="center" wrapText="1"/>
    </xf>
    <xf numFmtId="0" fontId="1" fillId="0" borderId="1" xfId="0" applyFont="1" applyBorder="1" applyAlignment="1">
      <alignment horizontal="center" vertical="top"/>
    </xf>
    <xf numFmtId="0" fontId="1" fillId="2" borderId="1" xfId="0"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1" fillId="0" borderId="9" xfId="0" applyFont="1" applyBorder="1" applyAlignment="1">
      <alignment horizontal="center" vertical="top" wrapText="1"/>
    </xf>
    <xf numFmtId="49" fontId="6" fillId="0" borderId="9" xfId="0" applyNumberFormat="1" applyFont="1" applyBorder="1" applyAlignment="1">
      <alignment horizontal="center" vertical="center" wrapText="1"/>
    </xf>
    <xf numFmtId="0" fontId="6" fillId="0" borderId="27" xfId="0" applyFont="1" applyBorder="1" applyAlignment="1">
      <alignment horizontal="center" vertical="center" wrapText="1"/>
    </xf>
    <xf numFmtId="14" fontId="6" fillId="0" borderId="2" xfId="0" applyNumberFormat="1" applyFont="1" applyBorder="1" applyAlignment="1">
      <alignment horizontal="center" vertical="center" wrapText="1"/>
    </xf>
    <xf numFmtId="14" fontId="6" fillId="0" borderId="9" xfId="0" applyNumberFormat="1"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 xfId="0" applyFont="1" applyBorder="1" applyAlignment="1">
      <alignment horizontal="center" vertical="top"/>
    </xf>
    <xf numFmtId="0" fontId="1" fillId="0" borderId="10" xfId="0" applyFont="1" applyBorder="1" applyAlignment="1">
      <alignment horizontal="center" vertical="top"/>
    </xf>
    <xf numFmtId="0" fontId="1" fillId="0" borderId="11" xfId="0" applyFont="1" applyBorder="1" applyAlignment="1">
      <alignment horizontal="center" vertical="top" wrapText="1"/>
    </xf>
    <xf numFmtId="0" fontId="1" fillId="0" borderId="9" xfId="0" applyFont="1" applyBorder="1" applyAlignment="1">
      <alignment horizontal="center" vertical="top" wrapText="1"/>
    </xf>
    <xf numFmtId="0" fontId="1" fillId="0" borderId="4" xfId="0" applyFont="1" applyBorder="1" applyAlignment="1">
      <alignment horizontal="center" vertical="top" wrapText="1"/>
    </xf>
    <xf numFmtId="0" fontId="1" fillId="0" borderId="2" xfId="0" applyFont="1" applyBorder="1" applyAlignment="1">
      <alignment horizontal="center" vertical="top" wrapText="1"/>
    </xf>
    <xf numFmtId="0" fontId="1" fillId="0" borderId="12" xfId="0" applyFont="1" applyBorder="1" applyAlignment="1">
      <alignment horizontal="center" vertical="center" wrapText="1"/>
    </xf>
    <xf numFmtId="0" fontId="1" fillId="8"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9" xfId="0" applyFont="1" applyBorder="1" applyAlignment="1">
      <alignment horizontal="center" vertical="top"/>
    </xf>
    <xf numFmtId="0" fontId="6" fillId="0" borderId="24" xfId="0" applyFont="1" applyBorder="1" applyAlignment="1">
      <alignment horizontal="center" vertical="top"/>
    </xf>
    <xf numFmtId="49" fontId="6" fillId="0" borderId="2"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14" fontId="6" fillId="0" borderId="9" xfId="0" applyNumberFormat="1" applyFont="1" applyBorder="1" applyAlignment="1">
      <alignment horizontal="center" vertical="center" wrapText="1"/>
    </xf>
    <xf numFmtId="14" fontId="6" fillId="0" borderId="12" xfId="0" applyNumberFormat="1" applyFont="1" applyBorder="1" applyAlignment="1">
      <alignment horizontal="center" vertical="center" wrapText="1"/>
    </xf>
    <xf numFmtId="0" fontId="6" fillId="6" borderId="1" xfId="0" applyFont="1" applyFill="1" applyBorder="1" applyAlignment="1">
      <alignment horizontal="center" vertical="top" wrapText="1"/>
    </xf>
    <xf numFmtId="0" fontId="1" fillId="0" borderId="1" xfId="0" applyFont="1" applyBorder="1" applyAlignment="1">
      <alignment horizontal="center" vertical="top"/>
    </xf>
    <xf numFmtId="0" fontId="1" fillId="2" borderId="1" xfId="0" applyFont="1" applyFill="1" applyBorder="1" applyAlignment="1">
      <alignment horizontal="center" vertical="top"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22" xfId="0" applyFont="1" applyBorder="1" applyAlignment="1">
      <alignment horizontal="center" vertical="top" wrapText="1"/>
    </xf>
    <xf numFmtId="0" fontId="1" fillId="0" borderId="12" xfId="0" applyFont="1" applyBorder="1" applyAlignment="1">
      <alignment horizontal="center" vertical="top" wrapText="1"/>
    </xf>
    <xf numFmtId="0" fontId="5" fillId="0" borderId="2" xfId="0" applyFont="1" applyBorder="1" applyAlignment="1">
      <alignment horizontal="center" vertical="top" wrapText="1"/>
    </xf>
    <xf numFmtId="0" fontId="5" fillId="0" borderId="9" xfId="0" applyFont="1" applyBorder="1" applyAlignment="1">
      <alignment horizontal="center" vertical="top" wrapText="1"/>
    </xf>
    <xf numFmtId="0" fontId="5" fillId="0" borderId="12" xfId="0" applyFont="1" applyBorder="1" applyAlignment="1">
      <alignment horizontal="center" vertical="top" wrapText="1"/>
    </xf>
    <xf numFmtId="0" fontId="1" fillId="0" borderId="23" xfId="0" applyFont="1" applyBorder="1" applyAlignment="1">
      <alignment horizontal="center" vertical="center" wrapText="1"/>
    </xf>
    <xf numFmtId="0" fontId="1" fillId="0" borderId="14" xfId="0" applyFont="1" applyBorder="1" applyAlignment="1">
      <alignment horizontal="center" vertical="center" wrapText="1"/>
    </xf>
    <xf numFmtId="0" fontId="6" fillId="0" borderId="1" xfId="0" applyFont="1" applyBorder="1" applyAlignment="1">
      <alignment horizontal="center" vertical="top" wrapText="1"/>
    </xf>
    <xf numFmtId="0" fontId="6" fillId="0" borderId="11" xfId="0" applyFont="1" applyBorder="1" applyAlignment="1">
      <alignment horizontal="center" vertical="top" wrapText="1"/>
    </xf>
    <xf numFmtId="0" fontId="6" fillId="0" borderId="9" xfId="0" applyFont="1" applyBorder="1" applyAlignment="1">
      <alignment horizontal="center" vertical="top" wrapText="1"/>
    </xf>
    <xf numFmtId="0" fontId="6" fillId="0" borderId="12" xfId="0" applyFont="1" applyBorder="1" applyAlignment="1">
      <alignment horizontal="center" vertical="top" wrapText="1"/>
    </xf>
    <xf numFmtId="14" fontId="7" fillId="0" borderId="1" xfId="0" applyNumberFormat="1" applyFont="1" applyBorder="1" applyAlignment="1">
      <alignment horizontal="center" vertical="center"/>
    </xf>
    <xf numFmtId="14" fontId="16" fillId="0" borderId="1" xfId="0" applyNumberFormat="1" applyFont="1" applyBorder="1" applyAlignment="1">
      <alignment horizontal="center" vertical="center"/>
    </xf>
    <xf numFmtId="4" fontId="6" fillId="5" borderId="1" xfId="0" applyNumberFormat="1" applyFont="1" applyFill="1" applyBorder="1" applyAlignment="1">
      <alignment horizontal="center" vertical="center"/>
    </xf>
    <xf numFmtId="0" fontId="4" fillId="0" borderId="1" xfId="0" applyFont="1" applyFill="1" applyBorder="1" applyAlignment="1">
      <alignment horizontal="center" vertical="top" wrapText="1"/>
    </xf>
  </cellXfs>
  <cellStyles count="4">
    <cellStyle name="Обычный" xfId="0" builtinId="0"/>
    <cellStyle name="Обычный 2" xfId="1"/>
    <cellStyle name="Обычный 5" xfId="3"/>
    <cellStyle name="Финансов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7"/>
  <sheetViews>
    <sheetView tabSelected="1" view="pageBreakPreview" zoomScale="70" zoomScaleNormal="100" zoomScaleSheetLayoutView="70" workbookViewId="0">
      <pane xSplit="8" ySplit="5" topLeftCell="I42" activePane="bottomRight" state="frozen"/>
      <selection pane="topRight" activeCell="I1" sqref="I1"/>
      <selection pane="bottomLeft" activeCell="A6" sqref="A6"/>
      <selection pane="bottomRight" activeCell="K6" sqref="K6"/>
    </sheetView>
  </sheetViews>
  <sheetFormatPr defaultRowHeight="15" x14ac:dyDescent="0.25"/>
  <cols>
    <col min="1" max="1" width="7.85546875" customWidth="1"/>
    <col min="2" max="2" width="20.5703125" customWidth="1"/>
    <col min="3" max="3" width="5.7109375" customWidth="1"/>
    <col min="4" max="6" width="30.7109375" customWidth="1"/>
    <col min="7" max="7" width="15.140625" customWidth="1"/>
    <col min="8" max="8" width="15" customWidth="1"/>
    <col min="9" max="9" width="14.28515625" customWidth="1"/>
    <col min="10" max="10" width="13.85546875" customWidth="1"/>
    <col min="11" max="11" width="14.7109375" customWidth="1"/>
    <col min="12" max="12" width="13.42578125" customWidth="1"/>
    <col min="13" max="14" width="13.85546875" customWidth="1"/>
    <col min="15" max="15" width="12.7109375" hidden="1" customWidth="1"/>
    <col min="16" max="16" width="12.140625" hidden="1" customWidth="1"/>
    <col min="17" max="17" width="13.85546875" customWidth="1"/>
    <col min="18" max="18" width="15.85546875" customWidth="1"/>
    <col min="19" max="19" width="24.85546875" customWidth="1"/>
    <col min="20" max="20" width="19.85546875" customWidth="1"/>
    <col min="21" max="21" width="29.28515625" customWidth="1"/>
    <col min="22" max="22" width="17.42578125" hidden="1" customWidth="1"/>
    <col min="23" max="23" width="19.140625" customWidth="1"/>
    <col min="24" max="25" width="0" hidden="1" customWidth="1"/>
  </cols>
  <sheetData>
    <row r="1" spans="1:23" ht="16.5" x14ac:dyDescent="0.25">
      <c r="A1" s="266" t="s">
        <v>23</v>
      </c>
      <c r="B1" s="266"/>
      <c r="C1" s="266"/>
      <c r="D1" s="266"/>
      <c r="E1" s="266"/>
      <c r="F1" s="266"/>
      <c r="G1" s="266"/>
      <c r="H1" s="266"/>
      <c r="I1" s="266"/>
      <c r="J1" s="266"/>
      <c r="K1" s="266"/>
      <c r="L1" s="266"/>
      <c r="M1" s="266"/>
      <c r="N1" s="266"/>
      <c r="O1" s="266"/>
      <c r="P1" s="266"/>
      <c r="Q1" s="266"/>
      <c r="R1" s="266"/>
      <c r="S1" s="266"/>
      <c r="T1" s="266"/>
      <c r="U1" s="266"/>
      <c r="V1" s="266"/>
      <c r="W1" s="266"/>
    </row>
    <row r="2" spans="1:23" ht="17.25" thickBot="1" x14ac:dyDescent="0.3">
      <c r="A2" s="267" t="s">
        <v>195</v>
      </c>
      <c r="B2" s="267"/>
      <c r="C2" s="267"/>
      <c r="D2" s="267"/>
      <c r="E2" s="267"/>
      <c r="F2" s="267"/>
      <c r="G2" s="267"/>
      <c r="H2" s="267"/>
      <c r="I2" s="267"/>
      <c r="J2" s="267"/>
      <c r="K2" s="267"/>
      <c r="L2" s="267"/>
      <c r="M2" s="267"/>
      <c r="N2" s="267"/>
      <c r="O2" s="267"/>
      <c r="P2" s="267"/>
      <c r="Q2" s="267"/>
      <c r="R2" s="267"/>
      <c r="S2" s="267"/>
      <c r="T2" s="267"/>
      <c r="U2" s="267"/>
      <c r="V2" s="267"/>
      <c r="W2" s="267"/>
    </row>
    <row r="3" spans="1:23" ht="27" customHeight="1" x14ac:dyDescent="0.25">
      <c r="A3" s="268" t="s">
        <v>12</v>
      </c>
      <c r="B3" s="271" t="s">
        <v>5</v>
      </c>
      <c r="C3" s="271" t="s">
        <v>0</v>
      </c>
      <c r="D3" s="274" t="s">
        <v>15</v>
      </c>
      <c r="E3" s="274" t="s">
        <v>18</v>
      </c>
      <c r="F3" s="274" t="s">
        <v>16</v>
      </c>
      <c r="G3" s="277" t="s">
        <v>87</v>
      </c>
      <c r="H3" s="278"/>
      <c r="I3" s="278"/>
      <c r="J3" s="278"/>
      <c r="K3" s="278"/>
      <c r="L3" s="278"/>
      <c r="M3" s="278"/>
      <c r="N3" s="278"/>
      <c r="O3" s="278"/>
      <c r="P3" s="278"/>
      <c r="Q3" s="278"/>
      <c r="R3" s="279"/>
      <c r="S3" s="271" t="s">
        <v>1</v>
      </c>
      <c r="T3" s="271"/>
      <c r="U3" s="271" t="s">
        <v>21</v>
      </c>
      <c r="V3" s="280" t="s">
        <v>30</v>
      </c>
      <c r="W3" s="282" t="s">
        <v>2</v>
      </c>
    </row>
    <row r="4" spans="1:23" ht="39.75" customHeight="1" x14ac:dyDescent="0.25">
      <c r="A4" s="269"/>
      <c r="B4" s="272"/>
      <c r="C4" s="272"/>
      <c r="D4" s="275"/>
      <c r="E4" s="275"/>
      <c r="F4" s="275"/>
      <c r="G4" s="275" t="s">
        <v>208</v>
      </c>
      <c r="H4" s="275"/>
      <c r="I4" s="272" t="s">
        <v>20</v>
      </c>
      <c r="J4" s="272"/>
      <c r="K4" s="272" t="s">
        <v>109</v>
      </c>
      <c r="L4" s="272"/>
      <c r="M4" s="272" t="s">
        <v>28</v>
      </c>
      <c r="N4" s="272"/>
      <c r="O4" s="285" t="s">
        <v>39</v>
      </c>
      <c r="P4" s="286"/>
      <c r="Q4" s="285" t="s">
        <v>31</v>
      </c>
      <c r="R4" s="286"/>
      <c r="S4" s="272"/>
      <c r="T4" s="272"/>
      <c r="U4" s="272"/>
      <c r="V4" s="281"/>
      <c r="W4" s="283"/>
    </row>
    <row r="5" spans="1:23" ht="26.25" customHeight="1" x14ac:dyDescent="0.25">
      <c r="A5" s="270"/>
      <c r="B5" s="273"/>
      <c r="C5" s="273"/>
      <c r="D5" s="276"/>
      <c r="E5" s="276"/>
      <c r="F5" s="276"/>
      <c r="G5" s="236" t="s">
        <v>13</v>
      </c>
      <c r="H5" s="236" t="s">
        <v>14</v>
      </c>
      <c r="I5" s="235" t="s">
        <v>13</v>
      </c>
      <c r="J5" s="235" t="s">
        <v>14</v>
      </c>
      <c r="K5" s="235" t="s">
        <v>13</v>
      </c>
      <c r="L5" s="235" t="s">
        <v>14</v>
      </c>
      <c r="M5" s="235" t="s">
        <v>13</v>
      </c>
      <c r="N5" s="235" t="s">
        <v>14</v>
      </c>
      <c r="O5" s="235" t="s">
        <v>13</v>
      </c>
      <c r="P5" s="235" t="s">
        <v>14</v>
      </c>
      <c r="Q5" s="235" t="s">
        <v>13</v>
      </c>
      <c r="R5" s="235" t="s">
        <v>14</v>
      </c>
      <c r="S5" s="235" t="s">
        <v>13</v>
      </c>
      <c r="T5" s="64" t="s">
        <v>14</v>
      </c>
      <c r="U5" s="273"/>
      <c r="V5" s="281"/>
      <c r="W5" s="284"/>
    </row>
    <row r="6" spans="1:23" ht="29.25" customHeight="1" thickBot="1" x14ac:dyDescent="0.3">
      <c r="A6" s="32"/>
      <c r="B6" s="237"/>
      <c r="C6" s="237"/>
      <c r="D6" s="243"/>
      <c r="E6" s="243"/>
      <c r="F6" s="243"/>
      <c r="G6" s="35">
        <f>G7+G10</f>
        <v>0</v>
      </c>
      <c r="H6" s="35">
        <f t="shared" ref="H6:R6" si="0">H7+H10</f>
        <v>0</v>
      </c>
      <c r="I6" s="35">
        <f t="shared" si="0"/>
        <v>7511.9873000000007</v>
      </c>
      <c r="J6" s="35">
        <f t="shared" si="0"/>
        <v>6886.8338700000004</v>
      </c>
      <c r="K6" s="35">
        <f t="shared" si="0"/>
        <v>305.90021000000002</v>
      </c>
      <c r="L6" s="35">
        <f t="shared" si="0"/>
        <v>301.03897999999998</v>
      </c>
      <c r="M6" s="35">
        <f t="shared" si="0"/>
        <v>358082.48420000001</v>
      </c>
      <c r="N6" s="35">
        <f t="shared" si="0"/>
        <v>327211.76728999999</v>
      </c>
      <c r="O6" s="35">
        <f t="shared" si="0"/>
        <v>0</v>
      </c>
      <c r="P6" s="35">
        <f t="shared" si="0"/>
        <v>0</v>
      </c>
      <c r="Q6" s="35">
        <f t="shared" si="0"/>
        <v>365900.37170999998</v>
      </c>
      <c r="R6" s="35">
        <f t="shared" si="0"/>
        <v>334399.64014000003</v>
      </c>
      <c r="S6" s="237"/>
      <c r="T6" s="96"/>
      <c r="U6" s="237"/>
      <c r="V6" s="237"/>
      <c r="W6" s="253"/>
    </row>
    <row r="7" spans="1:23" ht="54" customHeight="1" x14ac:dyDescent="0.25">
      <c r="A7" s="287">
        <v>1</v>
      </c>
      <c r="B7" s="289" t="s">
        <v>25</v>
      </c>
      <c r="C7" s="291">
        <v>1</v>
      </c>
      <c r="D7" s="280" t="s">
        <v>3</v>
      </c>
      <c r="E7" s="294" t="s">
        <v>24</v>
      </c>
      <c r="F7" s="304" t="s">
        <v>55</v>
      </c>
      <c r="G7" s="74">
        <v>0</v>
      </c>
      <c r="H7" s="74">
        <v>0</v>
      </c>
      <c r="I7" s="74">
        <f>I8+I9</f>
        <v>5558.6709300000002</v>
      </c>
      <c r="J7" s="74">
        <f t="shared" ref="J7:R7" si="1">J8+J9</f>
        <v>5558.6709300000002</v>
      </c>
      <c r="K7" s="74">
        <f t="shared" si="1"/>
        <v>266.25198</v>
      </c>
      <c r="L7" s="74">
        <f t="shared" si="1"/>
        <v>266.25198</v>
      </c>
      <c r="M7" s="74">
        <f t="shared" si="1"/>
        <v>260427.2188</v>
      </c>
      <c r="N7" s="74">
        <f t="shared" si="1"/>
        <v>260427.2188</v>
      </c>
      <c r="O7" s="74">
        <f t="shared" si="1"/>
        <v>0</v>
      </c>
      <c r="P7" s="74">
        <f t="shared" si="1"/>
        <v>0</v>
      </c>
      <c r="Q7" s="74">
        <f t="shared" si="1"/>
        <v>266252.14171</v>
      </c>
      <c r="R7" s="74">
        <f t="shared" si="1"/>
        <v>266252.14171</v>
      </c>
      <c r="S7" s="251" t="s">
        <v>4</v>
      </c>
      <c r="T7" s="97"/>
      <c r="U7" s="57"/>
      <c r="V7" s="58"/>
      <c r="W7" s="280" t="s">
        <v>41</v>
      </c>
    </row>
    <row r="8" spans="1:23" ht="78.75" customHeight="1" x14ac:dyDescent="0.25">
      <c r="A8" s="288"/>
      <c r="B8" s="290"/>
      <c r="C8" s="292"/>
      <c r="D8" s="281"/>
      <c r="E8" s="295"/>
      <c r="F8" s="305"/>
      <c r="G8" s="74">
        <v>0</v>
      </c>
      <c r="H8" s="74">
        <v>0</v>
      </c>
      <c r="I8" s="79">
        <v>1917.04008</v>
      </c>
      <c r="J8" s="79">
        <v>1917.04008</v>
      </c>
      <c r="K8" s="79">
        <v>91.823229999999995</v>
      </c>
      <c r="L8" s="79">
        <v>91.823229999999995</v>
      </c>
      <c r="M8" s="79">
        <v>89814.529710000003</v>
      </c>
      <c r="N8" s="79">
        <v>89814.529710000003</v>
      </c>
      <c r="O8" s="77"/>
      <c r="P8" s="77"/>
      <c r="Q8" s="74">
        <f t="shared" ref="Q8:R16" si="2">G8+I8+K8+M8</f>
        <v>91823.393020000003</v>
      </c>
      <c r="R8" s="74">
        <f t="shared" ref="R8:R10" si="3">J8+L8+N8+P8</f>
        <v>91823.393020000003</v>
      </c>
      <c r="S8" s="251" t="s">
        <v>76</v>
      </c>
      <c r="T8" s="251" t="s">
        <v>203</v>
      </c>
      <c r="U8" s="251" t="s">
        <v>78</v>
      </c>
      <c r="V8" s="74">
        <f t="shared" ref="V8:V9" si="4">R8</f>
        <v>91823.393020000003</v>
      </c>
      <c r="W8" s="281"/>
    </row>
    <row r="9" spans="1:23" ht="82.5" customHeight="1" x14ac:dyDescent="0.25">
      <c r="A9" s="288"/>
      <c r="B9" s="290"/>
      <c r="C9" s="292"/>
      <c r="D9" s="293"/>
      <c r="E9" s="296"/>
      <c r="F9" s="306"/>
      <c r="G9" s="74">
        <v>0</v>
      </c>
      <c r="H9" s="74">
        <v>0</v>
      </c>
      <c r="I9" s="79">
        <v>3641.63085</v>
      </c>
      <c r="J9" s="79">
        <v>3641.63085</v>
      </c>
      <c r="K9" s="79">
        <v>174.42875000000001</v>
      </c>
      <c r="L9" s="79">
        <v>174.42875000000001</v>
      </c>
      <c r="M9" s="79">
        <v>170612.68909</v>
      </c>
      <c r="N9" s="79">
        <v>170612.68909</v>
      </c>
      <c r="O9" s="77"/>
      <c r="P9" s="77"/>
      <c r="Q9" s="74">
        <f t="shared" si="2"/>
        <v>174428.74869000001</v>
      </c>
      <c r="R9" s="74">
        <f t="shared" si="3"/>
        <v>174428.74869000001</v>
      </c>
      <c r="S9" s="251" t="s">
        <v>136</v>
      </c>
      <c r="T9" s="259" t="s">
        <v>204</v>
      </c>
      <c r="U9" s="251" t="s">
        <v>79</v>
      </c>
      <c r="V9" s="74">
        <f t="shared" si="4"/>
        <v>174428.74869000001</v>
      </c>
      <c r="W9" s="293"/>
    </row>
    <row r="10" spans="1:23" ht="409.5" customHeight="1" thickBot="1" x14ac:dyDescent="0.3">
      <c r="A10" s="288"/>
      <c r="B10" s="290"/>
      <c r="C10" s="292"/>
      <c r="D10" s="235" t="s">
        <v>3</v>
      </c>
      <c r="E10" s="227" t="s">
        <v>73</v>
      </c>
      <c r="F10" s="217" t="s">
        <v>202</v>
      </c>
      <c r="G10" s="74">
        <v>0</v>
      </c>
      <c r="H10" s="74">
        <v>0</v>
      </c>
      <c r="I10" s="79">
        <v>1953.31637</v>
      </c>
      <c r="J10" s="79">
        <v>1328.1629399999999</v>
      </c>
      <c r="K10" s="79">
        <v>39.648229999999998</v>
      </c>
      <c r="L10" s="79">
        <v>34.786999999999999</v>
      </c>
      <c r="M10" s="79">
        <v>97655.265400000004</v>
      </c>
      <c r="N10" s="79">
        <v>66784.548490000001</v>
      </c>
      <c r="O10" s="79"/>
      <c r="P10" s="79"/>
      <c r="Q10" s="74">
        <f t="shared" si="2"/>
        <v>99648.23000000001</v>
      </c>
      <c r="R10" s="74">
        <f t="shared" si="3"/>
        <v>68147.498430000007</v>
      </c>
      <c r="S10" s="68">
        <v>45291</v>
      </c>
      <c r="T10" s="251" t="s">
        <v>48</v>
      </c>
      <c r="U10" s="251"/>
      <c r="V10" s="251"/>
      <c r="W10" s="234" t="s">
        <v>33</v>
      </c>
    </row>
    <row r="11" spans="1:23" ht="225.75" customHeight="1" thickBot="1" x14ac:dyDescent="0.3">
      <c r="A11" s="39"/>
      <c r="B11" s="230" t="s">
        <v>171</v>
      </c>
      <c r="C11" s="240">
        <v>3</v>
      </c>
      <c r="D11" s="231" t="s">
        <v>172</v>
      </c>
      <c r="E11" s="240" t="s">
        <v>173</v>
      </c>
      <c r="F11" s="8" t="s">
        <v>174</v>
      </c>
      <c r="G11" s="86">
        <v>2516.7392300000001</v>
      </c>
      <c r="H11" s="86">
        <v>2516.7392300000001</v>
      </c>
      <c r="I11" s="86">
        <v>51.36</v>
      </c>
      <c r="J11" s="86">
        <v>51.36</v>
      </c>
      <c r="K11" s="86">
        <v>0</v>
      </c>
      <c r="L11" s="86">
        <v>0</v>
      </c>
      <c r="M11" s="86">
        <v>0</v>
      </c>
      <c r="N11" s="86">
        <v>0</v>
      </c>
      <c r="O11" s="86"/>
      <c r="P11" s="86"/>
      <c r="Q11" s="87">
        <f t="shared" si="2"/>
        <v>2568.0992300000003</v>
      </c>
      <c r="R11" s="87">
        <f t="shared" si="2"/>
        <v>2568.0992300000003</v>
      </c>
      <c r="S11" s="264">
        <v>45290</v>
      </c>
      <c r="T11" s="264">
        <v>45290</v>
      </c>
      <c r="U11" s="65"/>
      <c r="V11" s="74"/>
      <c r="W11" s="238" t="s">
        <v>49</v>
      </c>
    </row>
    <row r="12" spans="1:23" ht="102" customHeight="1" x14ac:dyDescent="0.25">
      <c r="A12" s="59">
        <v>2</v>
      </c>
      <c r="B12" s="297" t="s">
        <v>37</v>
      </c>
      <c r="C12" s="240"/>
      <c r="D12" s="215"/>
      <c r="E12" s="240"/>
      <c r="F12" s="255"/>
      <c r="G12" s="87">
        <f>G13</f>
        <v>0</v>
      </c>
      <c r="H12" s="87">
        <f t="shared" ref="H12:R12" si="5">H13</f>
        <v>0</v>
      </c>
      <c r="I12" s="87">
        <f t="shared" si="5"/>
        <v>1390.8</v>
      </c>
      <c r="J12" s="87">
        <f t="shared" si="5"/>
        <v>1390.8</v>
      </c>
      <c r="K12" s="87">
        <f t="shared" si="5"/>
        <v>463.6</v>
      </c>
      <c r="L12" s="87">
        <f t="shared" si="5"/>
        <v>463.6</v>
      </c>
      <c r="M12" s="87">
        <f t="shared" si="5"/>
        <v>0</v>
      </c>
      <c r="N12" s="87">
        <f t="shared" si="5"/>
        <v>0</v>
      </c>
      <c r="O12" s="87">
        <f t="shared" si="5"/>
        <v>0</v>
      </c>
      <c r="P12" s="87">
        <f t="shared" si="5"/>
        <v>0</v>
      </c>
      <c r="Q12" s="87">
        <f t="shared" si="5"/>
        <v>1854.4</v>
      </c>
      <c r="R12" s="87">
        <f t="shared" si="5"/>
        <v>1854.4</v>
      </c>
      <c r="S12" s="251"/>
      <c r="T12" s="53"/>
      <c r="U12" s="66"/>
      <c r="V12" s="74"/>
      <c r="W12" s="299" t="s">
        <v>49</v>
      </c>
    </row>
    <row r="13" spans="1:23" ht="193.5" customHeight="1" thickBot="1" x14ac:dyDescent="0.3">
      <c r="A13" s="39"/>
      <c r="B13" s="298"/>
      <c r="C13" s="239"/>
      <c r="D13" s="234" t="s">
        <v>148</v>
      </c>
      <c r="E13" s="251" t="s">
        <v>47</v>
      </c>
      <c r="F13" s="251" t="s">
        <v>149</v>
      </c>
      <c r="G13" s="82">
        <v>0</v>
      </c>
      <c r="H13" s="82">
        <v>0</v>
      </c>
      <c r="I13" s="82">
        <v>1390.8</v>
      </c>
      <c r="J13" s="82">
        <v>1390.8</v>
      </c>
      <c r="K13" s="82">
        <v>463.6</v>
      </c>
      <c r="L13" s="82">
        <v>463.6</v>
      </c>
      <c r="M13" s="82">
        <v>0</v>
      </c>
      <c r="N13" s="78">
        <v>0</v>
      </c>
      <c r="O13" s="78">
        <v>0</v>
      </c>
      <c r="P13" s="78"/>
      <c r="Q13" s="74">
        <f t="shared" si="2"/>
        <v>1854.4</v>
      </c>
      <c r="R13" s="74">
        <f t="shared" si="2"/>
        <v>1854.4</v>
      </c>
      <c r="S13" s="88">
        <v>45290</v>
      </c>
      <c r="T13" s="88">
        <v>45290</v>
      </c>
      <c r="U13" s="108"/>
      <c r="V13" s="109">
        <f t="shared" ref="V13:V25" si="6">R13</f>
        <v>1854.4</v>
      </c>
      <c r="W13" s="300"/>
    </row>
    <row r="14" spans="1:23" s="117" customFormat="1" ht="32.25" customHeight="1" x14ac:dyDescent="0.25">
      <c r="A14" s="112"/>
      <c r="B14" s="297" t="s">
        <v>94</v>
      </c>
      <c r="C14" s="239"/>
      <c r="D14" s="241"/>
      <c r="E14" s="254"/>
      <c r="F14" s="252"/>
      <c r="G14" s="148">
        <f>G15+G16</f>
        <v>6098.6</v>
      </c>
      <c r="H14" s="148">
        <f>H15+H16</f>
        <v>6098.6</v>
      </c>
      <c r="I14" s="148">
        <f t="shared" ref="I14:R14" si="7">I15+I16</f>
        <v>1037.6199999999999</v>
      </c>
      <c r="J14" s="148">
        <f t="shared" si="7"/>
        <v>1037.6199999999999</v>
      </c>
      <c r="K14" s="148">
        <f t="shared" si="7"/>
        <v>2378.7399999999998</v>
      </c>
      <c r="L14" s="148">
        <f t="shared" si="7"/>
        <v>2378.7399999999998</v>
      </c>
      <c r="M14" s="148">
        <f t="shared" si="7"/>
        <v>0</v>
      </c>
      <c r="N14" s="148">
        <f t="shared" si="7"/>
        <v>0</v>
      </c>
      <c r="O14" s="148">
        <f t="shared" si="7"/>
        <v>0</v>
      </c>
      <c r="P14" s="148">
        <f t="shared" si="7"/>
        <v>0</v>
      </c>
      <c r="Q14" s="148">
        <f t="shared" si="7"/>
        <v>9514.9599999999991</v>
      </c>
      <c r="R14" s="148">
        <f t="shared" si="7"/>
        <v>9514.9599999999991</v>
      </c>
      <c r="S14" s="107"/>
      <c r="T14" s="69"/>
      <c r="U14" s="108"/>
      <c r="V14" s="115"/>
      <c r="W14" s="116"/>
    </row>
    <row r="15" spans="1:23" s="117" customFormat="1" ht="214.5" customHeight="1" x14ac:dyDescent="0.25">
      <c r="A15" s="112"/>
      <c r="B15" s="298"/>
      <c r="C15" s="239"/>
      <c r="D15" s="235" t="s">
        <v>133</v>
      </c>
      <c r="E15" s="242" t="s">
        <v>95</v>
      </c>
      <c r="F15" s="66" t="s">
        <v>104</v>
      </c>
      <c r="G15" s="82">
        <v>3726</v>
      </c>
      <c r="H15" s="82">
        <v>3726</v>
      </c>
      <c r="I15" s="82">
        <v>774</v>
      </c>
      <c r="J15" s="82">
        <v>774</v>
      </c>
      <c r="K15" s="82">
        <v>1500</v>
      </c>
      <c r="L15" s="82">
        <v>1500</v>
      </c>
      <c r="M15" s="82">
        <v>0</v>
      </c>
      <c r="N15" s="82">
        <v>0</v>
      </c>
      <c r="O15" s="82"/>
      <c r="P15" s="82"/>
      <c r="Q15" s="74">
        <f t="shared" si="2"/>
        <v>6000</v>
      </c>
      <c r="R15" s="74">
        <f>H15+J15+L15</f>
        <v>6000</v>
      </c>
      <c r="S15" s="88">
        <v>45291</v>
      </c>
      <c r="T15" s="88">
        <v>45291</v>
      </c>
      <c r="U15" s="66" t="s">
        <v>205</v>
      </c>
      <c r="V15" s="115"/>
      <c r="W15" s="245" t="s">
        <v>103</v>
      </c>
    </row>
    <row r="16" spans="1:23" s="117" customFormat="1" ht="242.25" customHeight="1" thickBot="1" x14ac:dyDescent="0.3">
      <c r="A16" s="112"/>
      <c r="B16" s="301"/>
      <c r="C16" s="239"/>
      <c r="D16" s="234" t="s">
        <v>106</v>
      </c>
      <c r="E16" s="242" t="s">
        <v>96</v>
      </c>
      <c r="F16" s="251" t="s">
        <v>105</v>
      </c>
      <c r="G16" s="74">
        <v>2372.6</v>
      </c>
      <c r="H16" s="74">
        <v>2372.6</v>
      </c>
      <c r="I16" s="74">
        <v>263.62</v>
      </c>
      <c r="J16" s="74">
        <v>263.62</v>
      </c>
      <c r="K16" s="74">
        <v>878.74</v>
      </c>
      <c r="L16" s="74">
        <v>878.74</v>
      </c>
      <c r="M16" s="74">
        <v>0</v>
      </c>
      <c r="N16" s="74">
        <v>0</v>
      </c>
      <c r="O16" s="74"/>
      <c r="P16" s="74"/>
      <c r="Q16" s="74">
        <f t="shared" si="2"/>
        <v>3514.96</v>
      </c>
      <c r="R16" s="74">
        <f>+J16+L16+N16+H16</f>
        <v>3514.96</v>
      </c>
      <c r="S16" s="88">
        <v>45231</v>
      </c>
      <c r="T16" s="88">
        <v>45231</v>
      </c>
      <c r="U16" s="66" t="s">
        <v>206</v>
      </c>
      <c r="V16" s="115"/>
      <c r="W16" s="245" t="s">
        <v>103</v>
      </c>
    </row>
    <row r="17" spans="1:23" s="117" customFormat="1" ht="168" customHeight="1" x14ac:dyDescent="0.25">
      <c r="A17" s="112"/>
      <c r="B17" s="297" t="s">
        <v>139</v>
      </c>
      <c r="C17" s="239"/>
      <c r="D17" s="223" t="s">
        <v>138</v>
      </c>
      <c r="E17" s="236" t="s">
        <v>146</v>
      </c>
      <c r="F17" s="64" t="s">
        <v>147</v>
      </c>
      <c r="G17" s="87">
        <v>0</v>
      </c>
      <c r="H17" s="87">
        <v>0</v>
      </c>
      <c r="I17" s="332">
        <v>374.58879999999999</v>
      </c>
      <c r="J17" s="87">
        <v>374.58879999999999</v>
      </c>
      <c r="K17" s="87">
        <v>386.49099999999999</v>
      </c>
      <c r="L17" s="87">
        <v>386.49099999999999</v>
      </c>
      <c r="M17" s="87">
        <v>0</v>
      </c>
      <c r="N17" s="87">
        <v>0</v>
      </c>
      <c r="O17" s="86"/>
      <c r="P17" s="86"/>
      <c r="Q17" s="87">
        <f>G17+I17+K17+M17</f>
        <v>761.07979999999998</v>
      </c>
      <c r="R17" s="87">
        <f>H17+J17+L17+N17</f>
        <v>761.07979999999998</v>
      </c>
      <c r="S17" s="88">
        <v>45290</v>
      </c>
      <c r="T17" s="88">
        <v>45290</v>
      </c>
      <c r="U17" s="83"/>
      <c r="V17" s="115"/>
      <c r="W17" s="245" t="s">
        <v>49</v>
      </c>
    </row>
    <row r="18" spans="1:23" s="117" customFormat="1" ht="31.5" customHeight="1" x14ac:dyDescent="0.25">
      <c r="A18" s="112"/>
      <c r="B18" s="298"/>
      <c r="C18" s="239"/>
      <c r="D18" s="244"/>
      <c r="E18" s="236"/>
      <c r="F18" s="8"/>
      <c r="G18" s="87">
        <f>G19+G20+G21+G22</f>
        <v>0</v>
      </c>
      <c r="H18" s="87">
        <f t="shared" ref="H18:R18" si="8">H19+H20+H21+H22</f>
        <v>0</v>
      </c>
      <c r="I18" s="87">
        <f t="shared" si="8"/>
        <v>8993.6099999999988</v>
      </c>
      <c r="J18" s="87">
        <f t="shared" si="8"/>
        <v>8993.6099999999988</v>
      </c>
      <c r="K18" s="87">
        <f t="shared" si="8"/>
        <v>2390.71</v>
      </c>
      <c r="L18" s="87">
        <f t="shared" si="8"/>
        <v>2390.71</v>
      </c>
      <c r="M18" s="87">
        <f t="shared" si="8"/>
        <v>0</v>
      </c>
      <c r="N18" s="87">
        <f t="shared" si="8"/>
        <v>0</v>
      </c>
      <c r="O18" s="87">
        <f t="shared" si="8"/>
        <v>0</v>
      </c>
      <c r="P18" s="87">
        <f t="shared" si="8"/>
        <v>0</v>
      </c>
      <c r="Q18" s="87">
        <f t="shared" si="8"/>
        <v>11384.32</v>
      </c>
      <c r="R18" s="87">
        <f t="shared" si="8"/>
        <v>11384.32</v>
      </c>
      <c r="S18" s="88"/>
      <c r="T18" s="71"/>
      <c r="U18" s="83"/>
      <c r="V18" s="115"/>
      <c r="W18" s="245"/>
    </row>
    <row r="19" spans="1:23" s="117" customFormat="1" ht="63.75" x14ac:dyDescent="0.25">
      <c r="A19" s="112"/>
      <c r="B19" s="298"/>
      <c r="C19" s="239"/>
      <c r="D19" s="256" t="s">
        <v>196</v>
      </c>
      <c r="E19" s="276" t="s">
        <v>166</v>
      </c>
      <c r="F19" s="8"/>
      <c r="G19" s="151">
        <v>0</v>
      </c>
      <c r="H19" s="151">
        <v>0</v>
      </c>
      <c r="I19" s="192">
        <v>3778.94</v>
      </c>
      <c r="J19" s="151">
        <v>3778.94</v>
      </c>
      <c r="K19" s="151">
        <v>1004.54</v>
      </c>
      <c r="L19" s="151">
        <v>1004.54</v>
      </c>
      <c r="M19" s="151">
        <v>0</v>
      </c>
      <c r="N19" s="151">
        <v>0</v>
      </c>
      <c r="O19" s="193"/>
      <c r="P19" s="193"/>
      <c r="Q19" s="151">
        <f t="shared" ref="Q19:R23" si="9">G19+I19+K19+M19</f>
        <v>4783.4799999999996</v>
      </c>
      <c r="R19" s="151">
        <f t="shared" si="9"/>
        <v>4783.4799999999996</v>
      </c>
      <c r="S19" s="88">
        <v>45229</v>
      </c>
      <c r="T19" s="89">
        <v>45285</v>
      </c>
      <c r="U19" s="83" t="s">
        <v>188</v>
      </c>
      <c r="V19" s="115"/>
      <c r="W19" s="303" t="s">
        <v>165</v>
      </c>
    </row>
    <row r="20" spans="1:23" s="117" customFormat="1" ht="63.75" x14ac:dyDescent="0.25">
      <c r="A20" s="112"/>
      <c r="B20" s="298"/>
      <c r="C20" s="239"/>
      <c r="D20" s="256" t="s">
        <v>197</v>
      </c>
      <c r="E20" s="298"/>
      <c r="F20" s="8"/>
      <c r="G20" s="151">
        <v>0</v>
      </c>
      <c r="H20" s="151">
        <v>0</v>
      </c>
      <c r="I20" s="192">
        <v>3715.82</v>
      </c>
      <c r="J20" s="151">
        <v>3715.82</v>
      </c>
      <c r="K20" s="151">
        <v>987.75</v>
      </c>
      <c r="L20" s="151">
        <v>987.75</v>
      </c>
      <c r="M20" s="151">
        <v>0</v>
      </c>
      <c r="N20" s="151">
        <v>0</v>
      </c>
      <c r="O20" s="193"/>
      <c r="P20" s="193"/>
      <c r="Q20" s="151">
        <f t="shared" si="9"/>
        <v>4703.57</v>
      </c>
      <c r="R20" s="151">
        <f t="shared" si="9"/>
        <v>4703.57</v>
      </c>
      <c r="S20" s="88">
        <v>45233</v>
      </c>
      <c r="T20" s="89">
        <v>45285</v>
      </c>
      <c r="U20" s="83" t="s">
        <v>189</v>
      </c>
      <c r="V20" s="115"/>
      <c r="W20" s="299"/>
    </row>
    <row r="21" spans="1:23" s="117" customFormat="1" ht="38.25" x14ac:dyDescent="0.25">
      <c r="A21" s="112"/>
      <c r="B21" s="298"/>
      <c r="C21" s="239"/>
      <c r="D21" s="244" t="s">
        <v>144</v>
      </c>
      <c r="E21" s="298"/>
      <c r="F21" s="8"/>
      <c r="G21" s="151">
        <v>0</v>
      </c>
      <c r="H21" s="151">
        <v>0</v>
      </c>
      <c r="I21" s="192">
        <v>1286.47</v>
      </c>
      <c r="J21" s="151">
        <v>1286.47</v>
      </c>
      <c r="K21" s="151">
        <v>341.97</v>
      </c>
      <c r="L21" s="151">
        <v>341.97</v>
      </c>
      <c r="M21" s="151">
        <v>0</v>
      </c>
      <c r="N21" s="151">
        <v>0</v>
      </c>
      <c r="O21" s="193"/>
      <c r="P21" s="193"/>
      <c r="Q21" s="151">
        <f t="shared" si="9"/>
        <v>1628.44</v>
      </c>
      <c r="R21" s="151">
        <f t="shared" si="9"/>
        <v>1628.44</v>
      </c>
      <c r="S21" s="88">
        <v>45229</v>
      </c>
      <c r="T21" s="89">
        <v>45285</v>
      </c>
      <c r="U21" s="83" t="s">
        <v>190</v>
      </c>
      <c r="V21" s="115"/>
      <c r="W21" s="299"/>
    </row>
    <row r="22" spans="1:23" s="117" customFormat="1" ht="59.25" customHeight="1" thickBot="1" x14ac:dyDescent="0.3">
      <c r="A22" s="112"/>
      <c r="B22" s="301"/>
      <c r="C22" s="239"/>
      <c r="D22" s="244" t="s">
        <v>145</v>
      </c>
      <c r="E22" s="302"/>
      <c r="F22" s="8"/>
      <c r="G22" s="151">
        <v>0</v>
      </c>
      <c r="H22" s="151">
        <v>0</v>
      </c>
      <c r="I22" s="192">
        <v>212.38</v>
      </c>
      <c r="J22" s="192">
        <v>212.38</v>
      </c>
      <c r="K22" s="151">
        <v>56.45</v>
      </c>
      <c r="L22" s="151">
        <v>56.45</v>
      </c>
      <c r="M22" s="151">
        <v>0</v>
      </c>
      <c r="N22" s="151">
        <v>0</v>
      </c>
      <c r="O22" s="193"/>
      <c r="P22" s="193"/>
      <c r="Q22" s="151">
        <f t="shared" si="9"/>
        <v>268.83</v>
      </c>
      <c r="R22" s="151">
        <f t="shared" si="9"/>
        <v>268.83</v>
      </c>
      <c r="S22" s="88">
        <v>45155</v>
      </c>
      <c r="T22" s="89">
        <v>45182</v>
      </c>
      <c r="U22" s="83" t="s">
        <v>193</v>
      </c>
      <c r="V22" s="115"/>
      <c r="W22" s="300"/>
    </row>
    <row r="23" spans="1:23" ht="135.75" customHeight="1" x14ac:dyDescent="0.25">
      <c r="A23" s="307">
        <v>3</v>
      </c>
      <c r="B23" s="304" t="s">
        <v>81</v>
      </c>
      <c r="C23" s="289">
        <v>6</v>
      </c>
      <c r="D23" s="221" t="s">
        <v>54</v>
      </c>
      <c r="E23" s="333" t="s">
        <v>64</v>
      </c>
      <c r="F23" s="255" t="s">
        <v>65</v>
      </c>
      <c r="G23" s="86">
        <v>1306595.3</v>
      </c>
      <c r="H23" s="86">
        <v>1306595.2570700001</v>
      </c>
      <c r="I23" s="191">
        <v>0</v>
      </c>
      <c r="J23" s="86">
        <v>0</v>
      </c>
      <c r="K23" s="86">
        <v>0</v>
      </c>
      <c r="L23" s="86">
        <v>0</v>
      </c>
      <c r="M23" s="86">
        <v>0</v>
      </c>
      <c r="N23" s="86">
        <v>0</v>
      </c>
      <c r="O23" s="86"/>
      <c r="P23" s="86"/>
      <c r="Q23" s="87">
        <f t="shared" si="9"/>
        <v>1306595.3</v>
      </c>
      <c r="R23" s="87">
        <f t="shared" si="9"/>
        <v>1306595.2570700001</v>
      </c>
      <c r="S23" s="88" t="s">
        <v>66</v>
      </c>
      <c r="T23" s="89" t="s">
        <v>194</v>
      </c>
      <c r="U23" s="54" t="s">
        <v>67</v>
      </c>
      <c r="V23" s="90">
        <f t="shared" si="6"/>
        <v>1306595.2570700001</v>
      </c>
      <c r="W23" s="234" t="s">
        <v>41</v>
      </c>
    </row>
    <row r="24" spans="1:23" ht="51.75" customHeight="1" x14ac:dyDescent="0.25">
      <c r="A24" s="308"/>
      <c r="B24" s="305"/>
      <c r="C24" s="290"/>
      <c r="D24" s="222" t="s">
        <v>8</v>
      </c>
      <c r="E24" s="309" t="s">
        <v>199</v>
      </c>
      <c r="F24" s="309" t="s">
        <v>200</v>
      </c>
      <c r="G24" s="87">
        <f>SUM(G25:G26)</f>
        <v>0</v>
      </c>
      <c r="H24" s="87">
        <f>SUM(H25:H26)</f>
        <v>0</v>
      </c>
      <c r="I24" s="87">
        <f>SUM(I25:I26)</f>
        <v>188909.5</v>
      </c>
      <c r="J24" s="87">
        <f>SUM(J25:J26)</f>
        <v>188909.5</v>
      </c>
      <c r="K24" s="87">
        <f>SUM(K25:K27)</f>
        <v>98926.69</v>
      </c>
      <c r="L24" s="87">
        <f t="shared" ref="L24:R24" si="10">SUM(L25:L27)</f>
        <v>88606.510000000009</v>
      </c>
      <c r="M24" s="87">
        <f t="shared" si="10"/>
        <v>0</v>
      </c>
      <c r="N24" s="87">
        <f t="shared" si="10"/>
        <v>0</v>
      </c>
      <c r="O24" s="87">
        <f t="shared" si="10"/>
        <v>0</v>
      </c>
      <c r="P24" s="87">
        <f t="shared" si="10"/>
        <v>0</v>
      </c>
      <c r="Q24" s="87">
        <f t="shared" si="10"/>
        <v>287836.18999999994</v>
      </c>
      <c r="R24" s="87">
        <f t="shared" si="10"/>
        <v>277516.00999999995</v>
      </c>
      <c r="S24" s="68"/>
      <c r="T24" s="100"/>
      <c r="U24" s="265"/>
      <c r="V24" s="81">
        <f t="shared" si="6"/>
        <v>277516.00999999995</v>
      </c>
      <c r="W24" s="303" t="s">
        <v>201</v>
      </c>
    </row>
    <row r="25" spans="1:23" ht="171" customHeight="1" x14ac:dyDescent="0.25">
      <c r="A25" s="308"/>
      <c r="B25" s="305"/>
      <c r="C25" s="290"/>
      <c r="D25" s="45" t="s">
        <v>198</v>
      </c>
      <c r="E25" s="310"/>
      <c r="F25" s="310"/>
      <c r="G25" s="74">
        <v>0</v>
      </c>
      <c r="H25" s="74">
        <v>0</v>
      </c>
      <c r="I25" s="74">
        <v>162039.10999999999</v>
      </c>
      <c r="J25" s="74">
        <v>162039.10999999999</v>
      </c>
      <c r="K25" s="74">
        <v>63800.05</v>
      </c>
      <c r="L25" s="74">
        <v>63800.05</v>
      </c>
      <c r="M25" s="74">
        <v>0</v>
      </c>
      <c r="N25" s="74">
        <v>0</v>
      </c>
      <c r="O25" s="74"/>
      <c r="P25" s="74"/>
      <c r="Q25" s="74">
        <f t="shared" ref="Q25:R27" si="11">G25+I25+K25+M25</f>
        <v>225839.15999999997</v>
      </c>
      <c r="R25" s="74">
        <f t="shared" si="11"/>
        <v>225839.15999999997</v>
      </c>
      <c r="S25" s="68">
        <v>45198</v>
      </c>
      <c r="T25" s="247">
        <v>45223</v>
      </c>
      <c r="U25" s="68" t="s">
        <v>88</v>
      </c>
      <c r="V25" s="74">
        <f t="shared" si="6"/>
        <v>225839.15999999997</v>
      </c>
      <c r="W25" s="299"/>
    </row>
    <row r="26" spans="1:23" ht="75" customHeight="1" x14ac:dyDescent="0.25">
      <c r="A26" s="308"/>
      <c r="B26" s="305"/>
      <c r="C26" s="290"/>
      <c r="D26" s="45" t="s">
        <v>93</v>
      </c>
      <c r="E26" s="310"/>
      <c r="F26" s="310"/>
      <c r="G26" s="74">
        <v>0</v>
      </c>
      <c r="H26" s="74">
        <v>0</v>
      </c>
      <c r="I26" s="74">
        <v>26870.39</v>
      </c>
      <c r="J26" s="74">
        <v>26870.39</v>
      </c>
      <c r="K26" s="74">
        <v>24806.46</v>
      </c>
      <c r="L26" s="74">
        <v>24806.46</v>
      </c>
      <c r="M26" s="74">
        <v>0</v>
      </c>
      <c r="N26" s="74">
        <v>0</v>
      </c>
      <c r="O26" s="74"/>
      <c r="P26" s="74"/>
      <c r="Q26" s="74">
        <f t="shared" si="11"/>
        <v>51676.85</v>
      </c>
      <c r="R26" s="74">
        <f>H26+J26+L26+N26</f>
        <v>51676.85</v>
      </c>
      <c r="S26" s="68">
        <v>45107</v>
      </c>
      <c r="T26" s="247">
        <v>45107</v>
      </c>
      <c r="U26" s="68" t="s">
        <v>89</v>
      </c>
      <c r="V26" s="74">
        <f>R26</f>
        <v>51676.85</v>
      </c>
      <c r="W26" s="300"/>
    </row>
    <row r="27" spans="1:23" ht="20.25" customHeight="1" x14ac:dyDescent="0.25">
      <c r="A27" s="60"/>
      <c r="B27" s="260"/>
      <c r="C27" s="261"/>
      <c r="D27" s="45" t="s">
        <v>207</v>
      </c>
      <c r="E27" s="262"/>
      <c r="F27" s="262"/>
      <c r="G27" s="78"/>
      <c r="H27" s="78"/>
      <c r="I27" s="78"/>
      <c r="J27" s="78"/>
      <c r="K27" s="78">
        <v>10320.18</v>
      </c>
      <c r="L27" s="78"/>
      <c r="M27" s="78"/>
      <c r="N27" s="78"/>
      <c r="O27" s="78"/>
      <c r="P27" s="78"/>
      <c r="Q27" s="74">
        <f t="shared" si="11"/>
        <v>10320.18</v>
      </c>
      <c r="R27" s="74"/>
      <c r="S27" s="265"/>
      <c r="T27" s="265"/>
      <c r="U27" s="68"/>
      <c r="V27" s="74"/>
      <c r="W27" s="263"/>
    </row>
    <row r="28" spans="1:23" ht="24.75" customHeight="1" x14ac:dyDescent="0.25">
      <c r="A28" s="41"/>
      <c r="B28" s="314" t="s">
        <v>42</v>
      </c>
      <c r="C28" s="314"/>
      <c r="D28" s="314"/>
      <c r="E28" s="45"/>
      <c r="F28" s="26"/>
      <c r="G28" s="92">
        <f>G29+G39+G46</f>
        <v>25165.537699999997</v>
      </c>
      <c r="H28" s="92">
        <f t="shared" ref="H28:R28" si="12">H29+H39+H46</f>
        <v>25165.537699999997</v>
      </c>
      <c r="I28" s="92">
        <f t="shared" si="12"/>
        <v>513.58240000000001</v>
      </c>
      <c r="J28" s="92">
        <f t="shared" si="12"/>
        <v>513.58240000000001</v>
      </c>
      <c r="K28" s="92">
        <f t="shared" si="12"/>
        <v>51143.439999999995</v>
      </c>
      <c r="L28" s="92">
        <f t="shared" si="12"/>
        <v>44336.853900000002</v>
      </c>
      <c r="M28" s="92">
        <f t="shared" si="12"/>
        <v>0</v>
      </c>
      <c r="N28" s="92">
        <f t="shared" si="12"/>
        <v>0</v>
      </c>
      <c r="O28" s="92">
        <f t="shared" si="12"/>
        <v>0</v>
      </c>
      <c r="P28" s="92">
        <f t="shared" si="12"/>
        <v>0</v>
      </c>
      <c r="Q28" s="92">
        <f t="shared" si="12"/>
        <v>76822.560100000002</v>
      </c>
      <c r="R28" s="92">
        <f t="shared" si="12"/>
        <v>70015.974000000002</v>
      </c>
      <c r="S28" s="246"/>
      <c r="T28" s="99"/>
      <c r="U28" s="68"/>
      <c r="V28" s="74"/>
      <c r="W28" s="259"/>
    </row>
    <row r="29" spans="1:23" s="12" customFormat="1" ht="51" customHeight="1" x14ac:dyDescent="0.25">
      <c r="A29" s="315">
        <v>5</v>
      </c>
      <c r="B29" s="316" t="s">
        <v>26</v>
      </c>
      <c r="C29" s="249">
        <v>7</v>
      </c>
      <c r="D29" s="219" t="s">
        <v>34</v>
      </c>
      <c r="E29" s="317" t="s">
        <v>35</v>
      </c>
      <c r="F29" s="318" t="s">
        <v>74</v>
      </c>
      <c r="G29" s="91">
        <f>G30+G31+G32+G33+G34+G35+G36+G37+G38</f>
        <v>25165.537699999997</v>
      </c>
      <c r="H29" s="91">
        <f t="shared" ref="H29:R29" si="13">H30+H31+H32+H33+H34+H35+H36+H37+H38</f>
        <v>25165.537699999997</v>
      </c>
      <c r="I29" s="91">
        <f t="shared" si="13"/>
        <v>513.58240000000001</v>
      </c>
      <c r="J29" s="91">
        <f t="shared" si="13"/>
        <v>513.58240000000001</v>
      </c>
      <c r="K29" s="91">
        <f t="shared" si="13"/>
        <v>33604.369999999995</v>
      </c>
      <c r="L29" s="91">
        <f t="shared" si="13"/>
        <v>33604.373899999999</v>
      </c>
      <c r="M29" s="91">
        <f t="shared" si="13"/>
        <v>0</v>
      </c>
      <c r="N29" s="91">
        <f t="shared" si="13"/>
        <v>0</v>
      </c>
      <c r="O29" s="91">
        <f t="shared" si="13"/>
        <v>0</v>
      </c>
      <c r="P29" s="91">
        <f t="shared" si="13"/>
        <v>0</v>
      </c>
      <c r="Q29" s="91">
        <f t="shared" si="13"/>
        <v>59283.490100000003</v>
      </c>
      <c r="R29" s="91">
        <f t="shared" si="13"/>
        <v>59283.493999999999</v>
      </c>
      <c r="S29" s="224"/>
      <c r="T29" s="53"/>
      <c r="U29" s="71" t="s">
        <v>97</v>
      </c>
      <c r="V29" s="95">
        <f>V30+V31+V32</f>
        <v>58158.654000000002</v>
      </c>
      <c r="W29" s="272" t="s">
        <v>201</v>
      </c>
    </row>
    <row r="30" spans="1:23" ht="72.75" customHeight="1" x14ac:dyDescent="0.25">
      <c r="A30" s="315"/>
      <c r="B30" s="316"/>
      <c r="C30" s="23" t="s">
        <v>9</v>
      </c>
      <c r="D30" s="118" t="s">
        <v>98</v>
      </c>
      <c r="E30" s="317"/>
      <c r="F30" s="318"/>
      <c r="G30" s="84">
        <v>24034.42669</v>
      </c>
      <c r="H30" s="84">
        <v>24034.42669</v>
      </c>
      <c r="I30" s="84">
        <v>490.49849999999998</v>
      </c>
      <c r="J30" s="84">
        <v>490.49849999999998</v>
      </c>
      <c r="K30" s="84">
        <v>23140.74</v>
      </c>
      <c r="L30" s="84">
        <v>23140.74</v>
      </c>
      <c r="M30" s="84">
        <v>0</v>
      </c>
      <c r="N30" s="84">
        <v>0</v>
      </c>
      <c r="O30" s="84"/>
      <c r="P30" s="84"/>
      <c r="Q30" s="84">
        <f>G30+I30+K30+M30</f>
        <v>47665.66519</v>
      </c>
      <c r="R30" s="84">
        <f>H30+J30+L30+N30</f>
        <v>47665.66519</v>
      </c>
      <c r="S30" s="71">
        <v>45201</v>
      </c>
      <c r="T30" s="71">
        <v>45282</v>
      </c>
      <c r="U30" s="71" t="s">
        <v>215</v>
      </c>
      <c r="V30" s="11">
        <f>Q30</f>
        <v>47665.66519</v>
      </c>
      <c r="W30" s="272"/>
    </row>
    <row r="31" spans="1:23" ht="89.25" customHeight="1" x14ac:dyDescent="0.25">
      <c r="A31" s="315"/>
      <c r="B31" s="316"/>
      <c r="C31" s="23" t="s">
        <v>10</v>
      </c>
      <c r="D31" s="118" t="s">
        <v>99</v>
      </c>
      <c r="E31" s="317"/>
      <c r="F31" s="318"/>
      <c r="G31" s="94">
        <v>565.55550000000005</v>
      </c>
      <c r="H31" s="84">
        <v>565.55550000000005</v>
      </c>
      <c r="I31" s="94">
        <v>11.54195</v>
      </c>
      <c r="J31" s="84">
        <v>11.54195</v>
      </c>
      <c r="K31" s="94">
        <v>5488.3</v>
      </c>
      <c r="L31" s="84">
        <v>5488.30195</v>
      </c>
      <c r="M31" s="84">
        <v>0</v>
      </c>
      <c r="N31" s="84">
        <v>0</v>
      </c>
      <c r="O31" s="84"/>
      <c r="P31" s="84"/>
      <c r="Q31" s="84">
        <f t="shared" ref="Q31:Q38" si="14">G31+I31+K31+M31</f>
        <v>6065.3974500000004</v>
      </c>
      <c r="R31" s="84">
        <f t="shared" ref="R31:R38" si="15">H31+J31+L31+N31</f>
        <v>6065.3994000000002</v>
      </c>
      <c r="S31" s="71">
        <v>45170</v>
      </c>
      <c r="T31" s="71">
        <v>45149</v>
      </c>
      <c r="U31" s="71" t="s">
        <v>216</v>
      </c>
      <c r="V31" s="11">
        <f>R31</f>
        <v>6065.3994000000002</v>
      </c>
      <c r="W31" s="272"/>
    </row>
    <row r="32" spans="1:23" ht="69" customHeight="1" x14ac:dyDescent="0.25">
      <c r="A32" s="315"/>
      <c r="B32" s="316"/>
      <c r="C32" s="23" t="s">
        <v>11</v>
      </c>
      <c r="D32" s="119" t="s">
        <v>100</v>
      </c>
      <c r="E32" s="317"/>
      <c r="F32" s="318"/>
      <c r="G32" s="94">
        <v>565.55551000000003</v>
      </c>
      <c r="H32" s="84">
        <v>565.55551000000003</v>
      </c>
      <c r="I32" s="94">
        <v>11.54195</v>
      </c>
      <c r="J32" s="84">
        <v>11.54195</v>
      </c>
      <c r="K32" s="94">
        <v>3850.49</v>
      </c>
      <c r="L32" s="84">
        <v>3850.4919499999996</v>
      </c>
      <c r="M32" s="84">
        <v>0</v>
      </c>
      <c r="N32" s="84">
        <v>0</v>
      </c>
      <c r="O32" s="94"/>
      <c r="P32" s="94"/>
      <c r="Q32" s="84">
        <f t="shared" si="14"/>
        <v>4427.5874599999997</v>
      </c>
      <c r="R32" s="84">
        <f t="shared" si="15"/>
        <v>4427.5894099999996</v>
      </c>
      <c r="S32" s="71">
        <v>45170</v>
      </c>
      <c r="T32" s="233">
        <v>45181</v>
      </c>
      <c r="U32" s="71" t="s">
        <v>217</v>
      </c>
      <c r="V32" s="95">
        <f t="shared" ref="V32" si="16">R32</f>
        <v>4427.5894099999996</v>
      </c>
      <c r="W32" s="272"/>
    </row>
    <row r="33" spans="1:23" ht="69" customHeight="1" x14ac:dyDescent="0.25">
      <c r="A33" s="248"/>
      <c r="B33" s="249"/>
      <c r="C33" s="23" t="s">
        <v>156</v>
      </c>
      <c r="D33" s="119" t="s">
        <v>153</v>
      </c>
      <c r="E33" s="317"/>
      <c r="F33" s="318"/>
      <c r="G33" s="84">
        <v>0</v>
      </c>
      <c r="H33" s="84">
        <v>0</v>
      </c>
      <c r="I33" s="84">
        <v>0</v>
      </c>
      <c r="J33" s="84">
        <v>0</v>
      </c>
      <c r="K33" s="94">
        <v>598</v>
      </c>
      <c r="L33" s="84">
        <v>598</v>
      </c>
      <c r="M33" s="84">
        <v>0</v>
      </c>
      <c r="N33" s="84">
        <v>0</v>
      </c>
      <c r="O33" s="94"/>
      <c r="P33" s="94"/>
      <c r="Q33" s="84">
        <f t="shared" si="14"/>
        <v>598</v>
      </c>
      <c r="R33" s="84">
        <f t="shared" si="15"/>
        <v>598</v>
      </c>
      <c r="S33" s="71">
        <v>45201</v>
      </c>
      <c r="T33" s="233">
        <v>45282</v>
      </c>
      <c r="U33" s="139" t="s">
        <v>218</v>
      </c>
      <c r="V33" s="95"/>
      <c r="W33" s="272"/>
    </row>
    <row r="34" spans="1:23" ht="69" customHeight="1" x14ac:dyDescent="0.25">
      <c r="A34" s="248"/>
      <c r="B34" s="249"/>
      <c r="C34" s="23" t="s">
        <v>157</v>
      </c>
      <c r="D34" s="119" t="s">
        <v>154</v>
      </c>
      <c r="E34" s="317"/>
      <c r="F34" s="318"/>
      <c r="G34" s="84">
        <v>0</v>
      </c>
      <c r="H34" s="84">
        <v>0</v>
      </c>
      <c r="I34" s="84">
        <v>0</v>
      </c>
      <c r="J34" s="84">
        <v>0</v>
      </c>
      <c r="K34" s="94">
        <v>70</v>
      </c>
      <c r="L34" s="84">
        <v>70</v>
      </c>
      <c r="M34" s="84">
        <v>0</v>
      </c>
      <c r="N34" s="84">
        <v>0</v>
      </c>
      <c r="O34" s="94"/>
      <c r="P34" s="94"/>
      <c r="Q34" s="84">
        <f t="shared" si="14"/>
        <v>70</v>
      </c>
      <c r="R34" s="84">
        <f t="shared" si="15"/>
        <v>70</v>
      </c>
      <c r="S34" s="71">
        <v>45170</v>
      </c>
      <c r="T34" s="233">
        <v>45194</v>
      </c>
      <c r="U34" s="139" t="s">
        <v>219</v>
      </c>
      <c r="V34" s="95"/>
      <c r="W34" s="272"/>
    </row>
    <row r="35" spans="1:23" ht="69" customHeight="1" x14ac:dyDescent="0.25">
      <c r="A35" s="248"/>
      <c r="B35" s="249"/>
      <c r="C35" s="23" t="s">
        <v>158</v>
      </c>
      <c r="D35" s="119" t="s">
        <v>155</v>
      </c>
      <c r="E35" s="317"/>
      <c r="F35" s="318"/>
      <c r="G35" s="84">
        <v>0</v>
      </c>
      <c r="H35" s="84">
        <v>0</v>
      </c>
      <c r="I35" s="84">
        <v>0</v>
      </c>
      <c r="J35" s="84">
        <v>0</v>
      </c>
      <c r="K35" s="94">
        <v>75</v>
      </c>
      <c r="L35" s="84">
        <v>75</v>
      </c>
      <c r="M35" s="84">
        <v>0</v>
      </c>
      <c r="N35" s="84">
        <v>0</v>
      </c>
      <c r="O35" s="94"/>
      <c r="P35" s="94"/>
      <c r="Q35" s="84">
        <f t="shared" si="14"/>
        <v>75</v>
      </c>
      <c r="R35" s="84">
        <f t="shared" si="15"/>
        <v>75</v>
      </c>
      <c r="S35" s="71">
        <v>45170</v>
      </c>
      <c r="T35" s="233">
        <v>45168</v>
      </c>
      <c r="U35" s="139" t="s">
        <v>220</v>
      </c>
      <c r="V35" s="95"/>
      <c r="W35" s="272"/>
    </row>
    <row r="36" spans="1:23" ht="69" customHeight="1" x14ac:dyDescent="0.25">
      <c r="A36" s="248"/>
      <c r="B36" s="249"/>
      <c r="C36" s="23" t="s">
        <v>180</v>
      </c>
      <c r="D36" s="119" t="s">
        <v>179</v>
      </c>
      <c r="E36" s="317"/>
      <c r="F36" s="318"/>
      <c r="G36" s="84">
        <v>0</v>
      </c>
      <c r="H36" s="84">
        <v>0</v>
      </c>
      <c r="I36" s="84">
        <v>0</v>
      </c>
      <c r="J36" s="84">
        <v>0</v>
      </c>
      <c r="K36" s="94">
        <v>169</v>
      </c>
      <c r="L36" s="84">
        <v>169</v>
      </c>
      <c r="M36" s="84">
        <v>0</v>
      </c>
      <c r="N36" s="84">
        <v>0</v>
      </c>
      <c r="O36" s="94"/>
      <c r="P36" s="94"/>
      <c r="Q36" s="84">
        <f t="shared" si="14"/>
        <v>169</v>
      </c>
      <c r="R36" s="84">
        <f t="shared" si="15"/>
        <v>169</v>
      </c>
      <c r="S36" s="71">
        <v>45166</v>
      </c>
      <c r="T36" s="71">
        <v>45166</v>
      </c>
      <c r="U36" s="139" t="s">
        <v>221</v>
      </c>
      <c r="V36" s="95"/>
      <c r="W36" s="272"/>
    </row>
    <row r="37" spans="1:23" ht="96.75" customHeight="1" x14ac:dyDescent="0.25">
      <c r="A37" s="257"/>
      <c r="B37" s="258"/>
      <c r="C37" s="23" t="s">
        <v>211</v>
      </c>
      <c r="D37" s="119" t="s">
        <v>213</v>
      </c>
      <c r="E37" s="317"/>
      <c r="F37" s="318"/>
      <c r="G37" s="84">
        <v>0</v>
      </c>
      <c r="H37" s="84">
        <v>0</v>
      </c>
      <c r="I37" s="84">
        <v>0</v>
      </c>
      <c r="J37" s="84">
        <v>0</v>
      </c>
      <c r="K37" s="94">
        <v>143.84</v>
      </c>
      <c r="L37" s="84">
        <v>143.84</v>
      </c>
      <c r="M37" s="84">
        <v>0</v>
      </c>
      <c r="N37" s="84">
        <v>0</v>
      </c>
      <c r="O37" s="94"/>
      <c r="P37" s="94"/>
      <c r="Q37" s="84">
        <f t="shared" si="14"/>
        <v>143.84</v>
      </c>
      <c r="R37" s="84">
        <f t="shared" si="15"/>
        <v>143.84</v>
      </c>
      <c r="S37" s="71">
        <v>45280</v>
      </c>
      <c r="T37" s="71">
        <v>45275</v>
      </c>
      <c r="U37" s="139" t="s">
        <v>222</v>
      </c>
      <c r="V37" s="95"/>
      <c r="W37" s="272"/>
    </row>
    <row r="38" spans="1:23" ht="51" customHeight="1" x14ac:dyDescent="0.25">
      <c r="A38" s="257"/>
      <c r="B38" s="258"/>
      <c r="C38" s="23" t="s">
        <v>212</v>
      </c>
      <c r="D38" s="119" t="s">
        <v>214</v>
      </c>
      <c r="E38" s="317"/>
      <c r="F38" s="318"/>
      <c r="G38" s="84">
        <v>0</v>
      </c>
      <c r="H38" s="84">
        <v>0</v>
      </c>
      <c r="I38" s="84">
        <v>0</v>
      </c>
      <c r="J38" s="84">
        <v>0</v>
      </c>
      <c r="K38" s="94">
        <v>69</v>
      </c>
      <c r="L38" s="84">
        <v>69</v>
      </c>
      <c r="M38" s="84">
        <v>0</v>
      </c>
      <c r="N38" s="84">
        <v>0</v>
      </c>
      <c r="O38" s="94"/>
      <c r="P38" s="94"/>
      <c r="Q38" s="84">
        <f t="shared" si="14"/>
        <v>69</v>
      </c>
      <c r="R38" s="84">
        <f t="shared" si="15"/>
        <v>69</v>
      </c>
      <c r="S38" s="71">
        <v>45282</v>
      </c>
      <c r="T38" s="71">
        <v>45282</v>
      </c>
      <c r="U38" s="140" t="s">
        <v>223</v>
      </c>
      <c r="V38" s="95"/>
      <c r="W38" s="272"/>
    </row>
    <row r="39" spans="1:23" ht="25.5" x14ac:dyDescent="0.25">
      <c r="A39" s="248"/>
      <c r="B39" s="249"/>
      <c r="C39" s="23" t="s">
        <v>110</v>
      </c>
      <c r="D39" s="220" t="s">
        <v>111</v>
      </c>
      <c r="E39" s="317"/>
      <c r="F39" s="318"/>
      <c r="G39" s="91">
        <f t="shared" ref="G39:J39" si="17">G40+G41</f>
        <v>0</v>
      </c>
      <c r="H39" s="91">
        <f t="shared" si="17"/>
        <v>0</v>
      </c>
      <c r="I39" s="91">
        <f t="shared" si="17"/>
        <v>0</v>
      </c>
      <c r="J39" s="91">
        <f t="shared" si="17"/>
        <v>0</v>
      </c>
      <c r="K39" s="91">
        <f>K40+K41+K42+K43+K44</f>
        <v>9584.3900000000012</v>
      </c>
      <c r="L39" s="91">
        <f t="shared" ref="L39:R39" si="18">L40+L41+L42+L43+L44</f>
        <v>9584.3900000000012</v>
      </c>
      <c r="M39" s="91">
        <f t="shared" si="18"/>
        <v>0</v>
      </c>
      <c r="N39" s="91">
        <f t="shared" si="18"/>
        <v>0</v>
      </c>
      <c r="O39" s="91">
        <f t="shared" si="18"/>
        <v>0</v>
      </c>
      <c r="P39" s="91">
        <f t="shared" si="18"/>
        <v>0</v>
      </c>
      <c r="Q39" s="91">
        <f t="shared" si="18"/>
        <v>9584.3900000000012</v>
      </c>
      <c r="R39" s="91">
        <f t="shared" si="18"/>
        <v>9584.3900000000012</v>
      </c>
      <c r="S39" s="139"/>
      <c r="T39" s="101"/>
      <c r="U39" s="139"/>
      <c r="V39" s="95"/>
      <c r="W39" s="272"/>
    </row>
    <row r="40" spans="1:23" ht="38.25" x14ac:dyDescent="0.25">
      <c r="A40" s="248"/>
      <c r="B40" s="249"/>
      <c r="C40" s="23" t="s">
        <v>112</v>
      </c>
      <c r="D40" s="119" t="s">
        <v>113</v>
      </c>
      <c r="E40" s="317"/>
      <c r="F40" s="318"/>
      <c r="G40" s="94">
        <v>0</v>
      </c>
      <c r="H40" s="94">
        <v>0</v>
      </c>
      <c r="I40" s="94">
        <v>0</v>
      </c>
      <c r="J40" s="94">
        <v>0</v>
      </c>
      <c r="K40" s="94">
        <v>1652.68</v>
      </c>
      <c r="L40" s="94">
        <v>1652.68</v>
      </c>
      <c r="M40" s="94">
        <v>0</v>
      </c>
      <c r="N40" s="94">
        <v>0</v>
      </c>
      <c r="O40" s="94">
        <v>0</v>
      </c>
      <c r="P40" s="94">
        <v>0</v>
      </c>
      <c r="Q40" s="84">
        <f t="shared" ref="Q40:R45" si="19">G40+I40+K40+M40</f>
        <v>1652.68</v>
      </c>
      <c r="R40" s="84">
        <f t="shared" si="19"/>
        <v>1652.68</v>
      </c>
      <c r="S40" s="71">
        <v>45184</v>
      </c>
      <c r="T40" s="225" t="s">
        <v>17</v>
      </c>
      <c r="U40" s="140" t="s">
        <v>162</v>
      </c>
      <c r="V40" s="95"/>
      <c r="W40" s="272"/>
    </row>
    <row r="41" spans="1:23" ht="38.25" x14ac:dyDescent="0.25">
      <c r="A41" s="248"/>
      <c r="B41" s="249"/>
      <c r="C41" s="23" t="s">
        <v>152</v>
      </c>
      <c r="D41" s="119" t="s">
        <v>151</v>
      </c>
      <c r="E41" s="317"/>
      <c r="F41" s="318"/>
      <c r="G41" s="94">
        <v>0</v>
      </c>
      <c r="H41" s="94">
        <v>0</v>
      </c>
      <c r="I41" s="94">
        <v>0</v>
      </c>
      <c r="J41" s="94">
        <v>0</v>
      </c>
      <c r="K41" s="94">
        <v>70</v>
      </c>
      <c r="L41" s="94">
        <v>70</v>
      </c>
      <c r="M41" s="94">
        <v>0</v>
      </c>
      <c r="N41" s="94">
        <v>0</v>
      </c>
      <c r="O41" s="94"/>
      <c r="P41" s="94"/>
      <c r="Q41" s="84">
        <f t="shared" si="19"/>
        <v>70</v>
      </c>
      <c r="R41" s="84">
        <f t="shared" si="19"/>
        <v>70</v>
      </c>
      <c r="S41" s="71">
        <v>45184</v>
      </c>
      <c r="T41" s="225" t="s">
        <v>17</v>
      </c>
      <c r="U41" s="140" t="s">
        <v>185</v>
      </c>
      <c r="V41" s="95"/>
      <c r="W41" s="272"/>
    </row>
    <row r="42" spans="1:23" ht="38.25" x14ac:dyDescent="0.25">
      <c r="A42" s="248"/>
      <c r="B42" s="249"/>
      <c r="C42" s="23" t="s">
        <v>175</v>
      </c>
      <c r="D42" s="119" t="s">
        <v>176</v>
      </c>
      <c r="E42" s="317"/>
      <c r="F42" s="318"/>
      <c r="G42" s="94">
        <v>0</v>
      </c>
      <c r="H42" s="94">
        <v>0</v>
      </c>
      <c r="I42" s="94">
        <v>0</v>
      </c>
      <c r="J42" s="94">
        <v>0</v>
      </c>
      <c r="K42" s="94">
        <v>7696.02</v>
      </c>
      <c r="L42" s="94">
        <v>7696.02</v>
      </c>
      <c r="M42" s="94">
        <v>0</v>
      </c>
      <c r="N42" s="94">
        <v>0</v>
      </c>
      <c r="O42" s="94"/>
      <c r="P42" s="94"/>
      <c r="Q42" s="84">
        <f t="shared" si="19"/>
        <v>7696.02</v>
      </c>
      <c r="R42" s="84">
        <f t="shared" si="19"/>
        <v>7696.02</v>
      </c>
      <c r="S42" s="71">
        <v>45194</v>
      </c>
      <c r="T42" s="225" t="s">
        <v>17</v>
      </c>
      <c r="U42" s="140" t="s">
        <v>186</v>
      </c>
      <c r="V42" s="95"/>
      <c r="W42" s="272"/>
    </row>
    <row r="43" spans="1:23" ht="38.25" x14ac:dyDescent="0.25">
      <c r="A43" s="248"/>
      <c r="B43" s="249"/>
      <c r="C43" s="23" t="s">
        <v>177</v>
      </c>
      <c r="D43" s="119" t="s">
        <v>178</v>
      </c>
      <c r="E43" s="317"/>
      <c r="F43" s="318"/>
      <c r="G43" s="94">
        <v>0</v>
      </c>
      <c r="H43" s="94">
        <v>0</v>
      </c>
      <c r="I43" s="94">
        <v>0</v>
      </c>
      <c r="J43" s="94">
        <v>0</v>
      </c>
      <c r="K43" s="94">
        <v>110</v>
      </c>
      <c r="L43" s="94">
        <v>110</v>
      </c>
      <c r="M43" s="94">
        <v>0</v>
      </c>
      <c r="N43" s="94">
        <v>0</v>
      </c>
      <c r="O43" s="94"/>
      <c r="P43" s="94"/>
      <c r="Q43" s="84">
        <f t="shared" si="19"/>
        <v>110</v>
      </c>
      <c r="R43" s="84">
        <f t="shared" si="19"/>
        <v>110</v>
      </c>
      <c r="S43" s="71">
        <v>45194</v>
      </c>
      <c r="T43" s="225" t="s">
        <v>17</v>
      </c>
      <c r="U43" s="140" t="s">
        <v>187</v>
      </c>
      <c r="V43" s="95"/>
      <c r="W43" s="272"/>
    </row>
    <row r="44" spans="1:23" ht="25.5" customHeight="1" x14ac:dyDescent="0.25">
      <c r="A44" s="257"/>
      <c r="B44" s="258"/>
      <c r="C44" s="23" t="s">
        <v>209</v>
      </c>
      <c r="D44" s="119" t="s">
        <v>210</v>
      </c>
      <c r="E44" s="317"/>
      <c r="F44" s="318"/>
      <c r="G44" s="94">
        <v>0</v>
      </c>
      <c r="H44" s="94">
        <v>0</v>
      </c>
      <c r="I44" s="94">
        <v>0</v>
      </c>
      <c r="J44" s="94">
        <v>0</v>
      </c>
      <c r="K44" s="94">
        <v>55.69</v>
      </c>
      <c r="L44" s="94">
        <v>55.69</v>
      </c>
      <c r="M44" s="94">
        <v>0</v>
      </c>
      <c r="N44" s="94">
        <v>0</v>
      </c>
      <c r="O44" s="94"/>
      <c r="P44" s="94"/>
      <c r="Q44" s="84">
        <f t="shared" si="19"/>
        <v>55.69</v>
      </c>
      <c r="R44" s="84">
        <f t="shared" si="19"/>
        <v>55.69</v>
      </c>
      <c r="S44" s="71"/>
      <c r="T44" s="225"/>
      <c r="U44" s="140"/>
      <c r="V44" s="95"/>
      <c r="W44" s="272"/>
    </row>
    <row r="45" spans="1:23" ht="25.5" x14ac:dyDescent="0.25">
      <c r="A45" s="248"/>
      <c r="B45" s="249"/>
      <c r="C45" s="23" t="s">
        <v>114</v>
      </c>
      <c r="D45" s="119" t="s">
        <v>115</v>
      </c>
      <c r="E45" s="317"/>
      <c r="F45" s="318"/>
      <c r="G45" s="94">
        <v>0</v>
      </c>
      <c r="H45" s="94">
        <v>0</v>
      </c>
      <c r="I45" s="94">
        <v>0</v>
      </c>
      <c r="J45" s="94">
        <v>0</v>
      </c>
      <c r="K45" s="94">
        <v>0</v>
      </c>
      <c r="L45" s="94">
        <v>0</v>
      </c>
      <c r="M45" s="94">
        <v>0</v>
      </c>
      <c r="N45" s="94">
        <v>0</v>
      </c>
      <c r="O45" s="94"/>
      <c r="P45" s="94"/>
      <c r="Q45" s="84">
        <f t="shared" si="19"/>
        <v>0</v>
      </c>
      <c r="R45" s="84">
        <v>0</v>
      </c>
      <c r="S45" s="139"/>
      <c r="T45" s="101"/>
      <c r="U45" s="139"/>
      <c r="V45" s="95"/>
      <c r="W45" s="272"/>
    </row>
    <row r="46" spans="1:23" ht="35.25" customHeight="1" x14ac:dyDescent="0.25">
      <c r="A46" s="248"/>
      <c r="B46" s="249"/>
      <c r="C46" s="23" t="s">
        <v>116</v>
      </c>
      <c r="D46" s="220" t="s">
        <v>117</v>
      </c>
      <c r="E46" s="317"/>
      <c r="F46" s="318"/>
      <c r="G46" s="91">
        <f>G47+G48+G49+G50+G51</f>
        <v>0</v>
      </c>
      <c r="H46" s="91">
        <f t="shared" ref="H46:R46" si="20">H47+H48+H49+H50+H51</f>
        <v>0</v>
      </c>
      <c r="I46" s="91">
        <f t="shared" si="20"/>
        <v>0</v>
      </c>
      <c r="J46" s="91">
        <f t="shared" si="20"/>
        <v>0</v>
      </c>
      <c r="K46" s="91">
        <f t="shared" si="20"/>
        <v>7954.68</v>
      </c>
      <c r="L46" s="91">
        <f t="shared" si="20"/>
        <v>1148.0900000000001</v>
      </c>
      <c r="M46" s="91">
        <f t="shared" si="20"/>
        <v>0</v>
      </c>
      <c r="N46" s="91">
        <f t="shared" si="20"/>
        <v>0</v>
      </c>
      <c r="O46" s="91">
        <f t="shared" si="20"/>
        <v>0</v>
      </c>
      <c r="P46" s="91">
        <f t="shared" si="20"/>
        <v>0</v>
      </c>
      <c r="Q46" s="91">
        <f t="shared" si="20"/>
        <v>7954.68</v>
      </c>
      <c r="R46" s="91">
        <f t="shared" si="20"/>
        <v>1148.0900000000001</v>
      </c>
      <c r="S46" s="139"/>
      <c r="T46" s="101"/>
      <c r="U46" s="139"/>
      <c r="V46" s="95"/>
      <c r="W46" s="272"/>
    </row>
    <row r="47" spans="1:23" ht="82.5" customHeight="1" x14ac:dyDescent="0.25">
      <c r="A47" s="248"/>
      <c r="B47" s="249"/>
      <c r="C47" s="23" t="s">
        <v>118</v>
      </c>
      <c r="D47" s="119" t="s">
        <v>119</v>
      </c>
      <c r="E47" s="317"/>
      <c r="F47" s="318"/>
      <c r="G47" s="94">
        <v>0</v>
      </c>
      <c r="H47" s="94">
        <v>0</v>
      </c>
      <c r="I47" s="94">
        <v>0</v>
      </c>
      <c r="J47" s="94">
        <v>0</v>
      </c>
      <c r="K47" s="94">
        <v>210</v>
      </c>
      <c r="L47" s="94">
        <v>210</v>
      </c>
      <c r="M47" s="94">
        <v>0</v>
      </c>
      <c r="N47" s="94">
        <v>0</v>
      </c>
      <c r="O47" s="94"/>
      <c r="P47" s="94"/>
      <c r="Q47" s="151">
        <f t="shared" ref="Q47:R51" si="21">G47+I47+K47+M47</f>
        <v>210</v>
      </c>
      <c r="R47" s="151">
        <f t="shared" si="21"/>
        <v>210</v>
      </c>
      <c r="S47" s="150">
        <v>44964</v>
      </c>
      <c r="T47" s="68">
        <v>45040</v>
      </c>
      <c r="U47" s="139" t="s">
        <v>226</v>
      </c>
      <c r="V47" s="95"/>
      <c r="W47" s="272"/>
    </row>
    <row r="48" spans="1:23" ht="80.25" customHeight="1" x14ac:dyDescent="0.25">
      <c r="A48" s="248"/>
      <c r="B48" s="249"/>
      <c r="C48" s="23" t="s">
        <v>120</v>
      </c>
      <c r="D48" s="119" t="s">
        <v>121</v>
      </c>
      <c r="E48" s="317"/>
      <c r="F48" s="318"/>
      <c r="G48" s="94">
        <v>0</v>
      </c>
      <c r="H48" s="94">
        <v>0</v>
      </c>
      <c r="I48" s="94">
        <v>0</v>
      </c>
      <c r="J48" s="94">
        <v>0</v>
      </c>
      <c r="K48" s="94">
        <v>750.09</v>
      </c>
      <c r="L48" s="94">
        <v>750.09</v>
      </c>
      <c r="M48" s="94">
        <v>0</v>
      </c>
      <c r="N48" s="94">
        <v>0</v>
      </c>
      <c r="O48" s="94"/>
      <c r="P48" s="94"/>
      <c r="Q48" s="151">
        <f t="shared" si="21"/>
        <v>750.09</v>
      </c>
      <c r="R48" s="151">
        <f t="shared" si="21"/>
        <v>750.09</v>
      </c>
      <c r="S48" s="150">
        <v>44792</v>
      </c>
      <c r="T48" s="233">
        <v>45190</v>
      </c>
      <c r="U48" s="139" t="s">
        <v>227</v>
      </c>
      <c r="V48" s="95"/>
      <c r="W48" s="272"/>
    </row>
    <row r="49" spans="1:23" ht="80.25" customHeight="1" x14ac:dyDescent="0.25">
      <c r="A49" s="248"/>
      <c r="B49" s="249"/>
      <c r="C49" s="23" t="s">
        <v>122</v>
      </c>
      <c r="D49" s="119" t="s">
        <v>224</v>
      </c>
      <c r="E49" s="317"/>
      <c r="F49" s="318"/>
      <c r="G49" s="94">
        <v>0</v>
      </c>
      <c r="H49" s="94">
        <v>0</v>
      </c>
      <c r="I49" s="94">
        <v>0</v>
      </c>
      <c r="J49" s="94">
        <v>0</v>
      </c>
      <c r="K49" s="94">
        <v>140</v>
      </c>
      <c r="L49" s="94">
        <v>140</v>
      </c>
      <c r="M49" s="94">
        <v>0</v>
      </c>
      <c r="N49" s="94">
        <v>0</v>
      </c>
      <c r="O49" s="94"/>
      <c r="P49" s="94"/>
      <c r="Q49" s="151">
        <f t="shared" si="21"/>
        <v>140</v>
      </c>
      <c r="R49" s="151">
        <f t="shared" si="21"/>
        <v>140</v>
      </c>
      <c r="S49" s="330">
        <v>45194</v>
      </c>
      <c r="T49" s="331">
        <v>45211</v>
      </c>
      <c r="U49" s="139" t="s">
        <v>228</v>
      </c>
      <c r="V49" s="95"/>
      <c r="W49" s="272"/>
    </row>
    <row r="50" spans="1:23" ht="87" customHeight="1" x14ac:dyDescent="0.25">
      <c r="A50" s="248"/>
      <c r="B50" s="249"/>
      <c r="C50" s="23" t="s">
        <v>124</v>
      </c>
      <c r="D50" s="119" t="s">
        <v>225</v>
      </c>
      <c r="E50" s="317"/>
      <c r="F50" s="318"/>
      <c r="G50" s="94">
        <v>0</v>
      </c>
      <c r="H50" s="94">
        <v>0</v>
      </c>
      <c r="I50" s="94">
        <v>0</v>
      </c>
      <c r="J50" s="94">
        <v>0</v>
      </c>
      <c r="K50" s="94">
        <v>48</v>
      </c>
      <c r="L50" s="94">
        <v>48</v>
      </c>
      <c r="M50" s="94">
        <v>0</v>
      </c>
      <c r="N50" s="94">
        <v>0</v>
      </c>
      <c r="O50" s="94"/>
      <c r="P50" s="94"/>
      <c r="Q50" s="151">
        <f t="shared" si="21"/>
        <v>48</v>
      </c>
      <c r="R50" s="151">
        <f t="shared" si="21"/>
        <v>48</v>
      </c>
      <c r="S50" s="330">
        <v>45237</v>
      </c>
      <c r="T50" s="331">
        <v>45264</v>
      </c>
      <c r="U50" s="139" t="s">
        <v>229</v>
      </c>
      <c r="V50" s="95"/>
      <c r="W50" s="272"/>
    </row>
    <row r="51" spans="1:23" x14ac:dyDescent="0.25">
      <c r="A51" s="248"/>
      <c r="B51" s="249"/>
      <c r="C51" s="23"/>
      <c r="D51" s="119" t="s">
        <v>130</v>
      </c>
      <c r="E51" s="250"/>
      <c r="F51" s="142"/>
      <c r="G51" s="94"/>
      <c r="H51" s="94"/>
      <c r="I51" s="94"/>
      <c r="J51" s="94"/>
      <c r="K51" s="94">
        <v>6806.59</v>
      </c>
      <c r="L51" s="94"/>
      <c r="M51" s="94"/>
      <c r="N51" s="94"/>
      <c r="O51" s="94"/>
      <c r="P51" s="94"/>
      <c r="Q51" s="151">
        <f t="shared" si="21"/>
        <v>6806.59</v>
      </c>
      <c r="R51" s="151">
        <f t="shared" si="21"/>
        <v>0</v>
      </c>
      <c r="S51" s="143"/>
      <c r="T51" s="131"/>
      <c r="U51" s="143"/>
      <c r="V51" s="132"/>
      <c r="W51" s="133"/>
    </row>
    <row r="52" spans="1:23" x14ac:dyDescent="0.25">
      <c r="A52" s="2" t="s">
        <v>80</v>
      </c>
      <c r="B52" s="134"/>
      <c r="C52" s="134"/>
      <c r="D52" s="134"/>
      <c r="E52" s="117"/>
      <c r="F52" s="20"/>
      <c r="G52" s="190">
        <f>G28+G24+G23+G14+G12+G6+G17+G18+G11</f>
        <v>1340376.1769300001</v>
      </c>
      <c r="H52" s="190">
        <f t="shared" ref="H52:R52" si="22">H28+H24+H23+H14+H12+H6+H17+H18+H11</f>
        <v>1340376.1340000001</v>
      </c>
      <c r="I52" s="190">
        <f t="shared" si="22"/>
        <v>208783.04849999998</v>
      </c>
      <c r="J52" s="190">
        <f t="shared" si="22"/>
        <v>208157.89506999997</v>
      </c>
      <c r="K52" s="190">
        <f t="shared" si="22"/>
        <v>155995.57120999999</v>
      </c>
      <c r="L52" s="190">
        <f t="shared" si="22"/>
        <v>138863.94388000001</v>
      </c>
      <c r="M52" s="190">
        <f t="shared" si="22"/>
        <v>358082.48420000001</v>
      </c>
      <c r="N52" s="190">
        <f t="shared" si="22"/>
        <v>327211.76728999999</v>
      </c>
      <c r="O52" s="190">
        <f t="shared" si="22"/>
        <v>0</v>
      </c>
      <c r="P52" s="190">
        <f t="shared" si="22"/>
        <v>0</v>
      </c>
      <c r="Q52" s="190">
        <f t="shared" si="22"/>
        <v>2063237.2808400001</v>
      </c>
      <c r="R52" s="190">
        <f t="shared" si="22"/>
        <v>2014609.74024</v>
      </c>
      <c r="T52" s="31"/>
      <c r="V52" s="17"/>
      <c r="W52" s="117"/>
    </row>
    <row r="53" spans="1:23" x14ac:dyDescent="0.25">
      <c r="A53" s="2"/>
      <c r="B53" s="2"/>
      <c r="C53" s="2"/>
      <c r="D53" s="2"/>
      <c r="G53" s="13"/>
      <c r="H53" s="14"/>
      <c r="I53" s="102"/>
      <c r="J53" s="102"/>
      <c r="K53" s="104"/>
      <c r="L53" s="15"/>
      <c r="M53" s="15"/>
      <c r="N53" s="15"/>
      <c r="O53" s="15"/>
      <c r="P53" s="15"/>
      <c r="Q53" s="16"/>
      <c r="R53" s="1"/>
      <c r="S53" s="43"/>
    </row>
    <row r="54" spans="1:23" x14ac:dyDescent="0.25">
      <c r="A54" s="2"/>
      <c r="B54" s="2"/>
      <c r="C54" s="2"/>
      <c r="D54" s="2"/>
      <c r="G54" s="13"/>
      <c r="H54" s="13"/>
      <c r="I54" s="103"/>
      <c r="J54" s="103"/>
      <c r="K54" s="105"/>
      <c r="L54" s="13"/>
      <c r="M54" s="13"/>
      <c r="N54" s="13"/>
      <c r="O54" s="13"/>
      <c r="P54" s="13"/>
      <c r="Q54" s="13"/>
      <c r="R54" s="1"/>
      <c r="S54" s="43"/>
    </row>
    <row r="55" spans="1:23" x14ac:dyDescent="0.25">
      <c r="A55" s="2"/>
      <c r="B55" s="2"/>
      <c r="C55" s="2"/>
      <c r="D55" s="2"/>
      <c r="G55" s="13"/>
      <c r="H55" s="13"/>
      <c r="I55" s="103"/>
      <c r="J55" s="103"/>
      <c r="K55" s="106"/>
      <c r="L55" s="13"/>
      <c r="M55" s="13"/>
      <c r="N55" s="13"/>
      <c r="O55" s="13"/>
      <c r="P55" s="13"/>
      <c r="Q55" s="13"/>
      <c r="R55" s="1"/>
      <c r="S55" s="43"/>
    </row>
    <row r="56" spans="1:23" x14ac:dyDescent="0.25">
      <c r="A56" s="2"/>
      <c r="B56" s="2"/>
      <c r="C56" s="2"/>
      <c r="D56" s="2"/>
      <c r="F56" s="1"/>
      <c r="G56" s="1"/>
      <c r="H56" s="1"/>
      <c r="I56" s="1"/>
      <c r="J56" s="1"/>
      <c r="K56" s="1"/>
      <c r="L56" s="1"/>
      <c r="M56" s="1"/>
      <c r="N56" s="1"/>
      <c r="O56" s="1"/>
      <c r="P56" s="1"/>
      <c r="Q56" s="1"/>
      <c r="R56" s="1"/>
      <c r="S56" s="43"/>
    </row>
    <row r="57" spans="1:23" x14ac:dyDescent="0.25">
      <c r="A57" s="2"/>
      <c r="B57" s="2"/>
      <c r="C57" s="2"/>
      <c r="D57" s="2"/>
      <c r="F57" s="1"/>
      <c r="G57" s="1"/>
      <c r="H57" s="1"/>
      <c r="I57" s="1"/>
      <c r="J57" s="1"/>
      <c r="K57" s="1"/>
      <c r="Q57" s="1"/>
    </row>
  </sheetData>
  <mergeCells count="44">
    <mergeCell ref="W29:W50"/>
    <mergeCell ref="A23:A26"/>
    <mergeCell ref="B23:B26"/>
    <mergeCell ref="C23:C26"/>
    <mergeCell ref="E24:E26"/>
    <mergeCell ref="F24:F26"/>
    <mergeCell ref="W24:W26"/>
    <mergeCell ref="B28:D28"/>
    <mergeCell ref="A29:A32"/>
    <mergeCell ref="B29:B32"/>
    <mergeCell ref="E29:E50"/>
    <mergeCell ref="F29:F50"/>
    <mergeCell ref="W7:W9"/>
    <mergeCell ref="B12:B13"/>
    <mergeCell ref="W12:W13"/>
    <mergeCell ref="B14:B16"/>
    <mergeCell ref="B17:B22"/>
    <mergeCell ref="E19:E22"/>
    <mergeCell ref="W19:W22"/>
    <mergeCell ref="F7:F9"/>
    <mergeCell ref="M4:N4"/>
    <mergeCell ref="O4:P4"/>
    <mergeCell ref="Q4:R4"/>
    <mergeCell ref="A7:A10"/>
    <mergeCell ref="B7:B10"/>
    <mergeCell ref="C7:C10"/>
    <mergeCell ref="D7:D9"/>
    <mergeCell ref="E7:E9"/>
    <mergeCell ref="A1:W1"/>
    <mergeCell ref="A2:W2"/>
    <mergeCell ref="A3:A5"/>
    <mergeCell ref="B3:B5"/>
    <mergeCell ref="C3:C5"/>
    <mergeCell ref="D3:D5"/>
    <mergeCell ref="E3:E5"/>
    <mergeCell ref="F3:F5"/>
    <mergeCell ref="G3:R3"/>
    <mergeCell ref="S3:T4"/>
    <mergeCell ref="U3:U5"/>
    <mergeCell ref="V3:V5"/>
    <mergeCell ref="W3:W5"/>
    <mergeCell ref="G4:H4"/>
    <mergeCell ref="I4:J4"/>
    <mergeCell ref="K4:L4"/>
  </mergeCells>
  <pageMargins left="0.25" right="0.25" top="0.75" bottom="0.75" header="0.3" footer="0.3"/>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view="pageBreakPreview" zoomScale="70" zoomScaleNormal="100" zoomScaleSheetLayoutView="70" workbookViewId="0">
      <pane xSplit="8" ySplit="5" topLeftCell="I13" activePane="bottomRight" state="frozen"/>
      <selection pane="topRight" activeCell="I1" sqref="I1"/>
      <selection pane="bottomLeft" activeCell="A6" sqref="A6"/>
      <selection pane="bottomRight" activeCell="E13" sqref="E13"/>
    </sheetView>
  </sheetViews>
  <sheetFormatPr defaultRowHeight="15" x14ac:dyDescent="0.25"/>
  <cols>
    <col min="1" max="1" width="7.85546875" customWidth="1"/>
    <col min="2" max="2" width="20.5703125" customWidth="1"/>
    <col min="3" max="3" width="5.7109375" customWidth="1"/>
    <col min="4" max="6" width="30.7109375" customWidth="1"/>
    <col min="7" max="7" width="15.140625" customWidth="1"/>
    <col min="8" max="8" width="15" customWidth="1"/>
    <col min="9" max="9" width="14.28515625" customWidth="1"/>
    <col min="10" max="10" width="13.85546875" customWidth="1"/>
    <col min="11" max="11" width="14.7109375" customWidth="1"/>
    <col min="12" max="12" width="13.42578125" customWidth="1"/>
    <col min="13" max="14" width="13.85546875" customWidth="1"/>
    <col min="15" max="15" width="12.7109375" hidden="1" customWidth="1"/>
    <col min="16" max="16" width="12.140625" hidden="1" customWidth="1"/>
    <col min="17" max="17" width="13.85546875" customWidth="1"/>
    <col min="18" max="18" width="15.85546875" customWidth="1"/>
    <col min="19" max="19" width="24.85546875" customWidth="1"/>
    <col min="20" max="20" width="19.85546875" customWidth="1"/>
    <col min="21" max="21" width="29.28515625" customWidth="1"/>
    <col min="22" max="22" width="17.42578125" hidden="1" customWidth="1"/>
    <col min="23" max="23" width="19.140625" customWidth="1"/>
    <col min="24" max="25" width="0" hidden="1" customWidth="1"/>
  </cols>
  <sheetData>
    <row r="1" spans="1:23" ht="16.5" x14ac:dyDescent="0.25">
      <c r="A1" s="266" t="s">
        <v>23</v>
      </c>
      <c r="B1" s="266"/>
      <c r="C1" s="266"/>
      <c r="D1" s="266"/>
      <c r="E1" s="266"/>
      <c r="F1" s="266"/>
      <c r="G1" s="266"/>
      <c r="H1" s="266"/>
      <c r="I1" s="266"/>
      <c r="J1" s="266"/>
      <c r="K1" s="266"/>
      <c r="L1" s="266"/>
      <c r="M1" s="266"/>
      <c r="N1" s="266"/>
      <c r="O1" s="266"/>
      <c r="P1" s="266"/>
      <c r="Q1" s="266"/>
      <c r="R1" s="266"/>
      <c r="S1" s="266"/>
      <c r="T1" s="266"/>
      <c r="U1" s="266"/>
      <c r="V1" s="266"/>
      <c r="W1" s="266"/>
    </row>
    <row r="2" spans="1:23" ht="17.25" thickBot="1" x14ac:dyDescent="0.3">
      <c r="A2" s="267" t="s">
        <v>168</v>
      </c>
      <c r="B2" s="267"/>
      <c r="C2" s="267"/>
      <c r="D2" s="267"/>
      <c r="E2" s="267"/>
      <c r="F2" s="267"/>
      <c r="G2" s="267"/>
      <c r="H2" s="267"/>
      <c r="I2" s="267"/>
      <c r="J2" s="267"/>
      <c r="K2" s="267"/>
      <c r="L2" s="267"/>
      <c r="M2" s="267"/>
      <c r="N2" s="267"/>
      <c r="O2" s="267"/>
      <c r="P2" s="267"/>
      <c r="Q2" s="267"/>
      <c r="R2" s="267"/>
      <c r="S2" s="267"/>
      <c r="T2" s="267"/>
      <c r="U2" s="267"/>
      <c r="V2" s="267"/>
      <c r="W2" s="267"/>
    </row>
    <row r="3" spans="1:23" ht="27" customHeight="1" x14ac:dyDescent="0.25">
      <c r="A3" s="268" t="s">
        <v>12</v>
      </c>
      <c r="B3" s="271" t="s">
        <v>5</v>
      </c>
      <c r="C3" s="271" t="s">
        <v>0</v>
      </c>
      <c r="D3" s="274" t="s">
        <v>15</v>
      </c>
      <c r="E3" s="274" t="s">
        <v>18</v>
      </c>
      <c r="F3" s="274" t="s">
        <v>16</v>
      </c>
      <c r="G3" s="277" t="s">
        <v>87</v>
      </c>
      <c r="H3" s="278"/>
      <c r="I3" s="278"/>
      <c r="J3" s="278"/>
      <c r="K3" s="278"/>
      <c r="L3" s="278"/>
      <c r="M3" s="278"/>
      <c r="N3" s="278"/>
      <c r="O3" s="278"/>
      <c r="P3" s="278"/>
      <c r="Q3" s="278"/>
      <c r="R3" s="279"/>
      <c r="S3" s="271" t="s">
        <v>1</v>
      </c>
      <c r="T3" s="271"/>
      <c r="U3" s="271" t="s">
        <v>21</v>
      </c>
      <c r="V3" s="280" t="s">
        <v>30</v>
      </c>
      <c r="W3" s="282" t="s">
        <v>2</v>
      </c>
    </row>
    <row r="4" spans="1:23" ht="39.75" customHeight="1" x14ac:dyDescent="0.25">
      <c r="A4" s="269"/>
      <c r="B4" s="272"/>
      <c r="C4" s="272"/>
      <c r="D4" s="275"/>
      <c r="E4" s="275"/>
      <c r="F4" s="275"/>
      <c r="G4" s="275" t="s">
        <v>19</v>
      </c>
      <c r="H4" s="275"/>
      <c r="I4" s="272" t="s">
        <v>20</v>
      </c>
      <c r="J4" s="272"/>
      <c r="K4" s="272" t="s">
        <v>109</v>
      </c>
      <c r="L4" s="272"/>
      <c r="M4" s="272" t="s">
        <v>28</v>
      </c>
      <c r="N4" s="272"/>
      <c r="O4" s="285" t="s">
        <v>39</v>
      </c>
      <c r="P4" s="286"/>
      <c r="Q4" s="285" t="s">
        <v>31</v>
      </c>
      <c r="R4" s="286"/>
      <c r="S4" s="272"/>
      <c r="T4" s="272"/>
      <c r="U4" s="272"/>
      <c r="V4" s="281"/>
      <c r="W4" s="283"/>
    </row>
    <row r="5" spans="1:23" ht="26.25" customHeight="1" x14ac:dyDescent="0.25">
      <c r="A5" s="270"/>
      <c r="B5" s="273"/>
      <c r="C5" s="273"/>
      <c r="D5" s="276"/>
      <c r="E5" s="276"/>
      <c r="F5" s="276"/>
      <c r="G5" s="194" t="s">
        <v>13</v>
      </c>
      <c r="H5" s="194" t="s">
        <v>14</v>
      </c>
      <c r="I5" s="198" t="s">
        <v>13</v>
      </c>
      <c r="J5" s="198" t="s">
        <v>14</v>
      </c>
      <c r="K5" s="198" t="s">
        <v>13</v>
      </c>
      <c r="L5" s="198" t="s">
        <v>14</v>
      </c>
      <c r="M5" s="198" t="s">
        <v>13</v>
      </c>
      <c r="N5" s="198" t="s">
        <v>14</v>
      </c>
      <c r="O5" s="198" t="s">
        <v>13</v>
      </c>
      <c r="P5" s="198" t="s">
        <v>14</v>
      </c>
      <c r="Q5" s="198" t="s">
        <v>13</v>
      </c>
      <c r="R5" s="198" t="s">
        <v>14</v>
      </c>
      <c r="S5" s="198" t="s">
        <v>13</v>
      </c>
      <c r="T5" s="64" t="s">
        <v>14</v>
      </c>
      <c r="U5" s="273"/>
      <c r="V5" s="281"/>
      <c r="W5" s="284"/>
    </row>
    <row r="6" spans="1:23" ht="29.25" customHeight="1" thickBot="1" x14ac:dyDescent="0.3">
      <c r="A6" s="32"/>
      <c r="B6" s="199"/>
      <c r="C6" s="199"/>
      <c r="D6" s="195"/>
      <c r="E6" s="195"/>
      <c r="F6" s="195"/>
      <c r="G6" s="35">
        <f>G7+G10</f>
        <v>0</v>
      </c>
      <c r="H6" s="35">
        <f t="shared" ref="H6:R6" si="0">H7+H10</f>
        <v>0</v>
      </c>
      <c r="I6" s="35">
        <f t="shared" si="0"/>
        <v>8342.081540000001</v>
      </c>
      <c r="J6" s="35">
        <f t="shared" si="0"/>
        <v>5871.4199399999998</v>
      </c>
      <c r="K6" s="35">
        <f t="shared" si="0"/>
        <v>343.05568000000005</v>
      </c>
      <c r="L6" s="35">
        <f t="shared" si="0"/>
        <v>260.52343999999999</v>
      </c>
      <c r="M6" s="35">
        <f t="shared" si="0"/>
        <v>394693.48265999998</v>
      </c>
      <c r="N6" s="35">
        <f t="shared" si="0"/>
        <v>279126.49408999999</v>
      </c>
      <c r="O6" s="35">
        <f t="shared" si="0"/>
        <v>0</v>
      </c>
      <c r="P6" s="35">
        <f t="shared" si="0"/>
        <v>0</v>
      </c>
      <c r="Q6" s="35">
        <f t="shared" si="0"/>
        <v>403378.61988000001</v>
      </c>
      <c r="R6" s="35">
        <f t="shared" si="0"/>
        <v>285258.43747</v>
      </c>
      <c r="S6" s="199"/>
      <c r="T6" s="96"/>
      <c r="U6" s="199"/>
      <c r="V6" s="199"/>
      <c r="W6" s="205"/>
    </row>
    <row r="7" spans="1:23" ht="54" customHeight="1" x14ac:dyDescent="0.25">
      <c r="A7" s="287">
        <v>1</v>
      </c>
      <c r="B7" s="289" t="s">
        <v>25</v>
      </c>
      <c r="C7" s="291">
        <v>1</v>
      </c>
      <c r="D7" s="280" t="s">
        <v>3</v>
      </c>
      <c r="E7" s="294" t="s">
        <v>24</v>
      </c>
      <c r="F7" s="304" t="s">
        <v>55</v>
      </c>
      <c r="G7" s="74">
        <v>0</v>
      </c>
      <c r="H7" s="74">
        <v>0</v>
      </c>
      <c r="I7" s="74">
        <f>I8+I9</f>
        <v>6296.0615400000006</v>
      </c>
      <c r="J7" s="74">
        <f t="shared" ref="J7:R7" si="1">J8+J9</f>
        <v>4745.7299400000002</v>
      </c>
      <c r="K7" s="74">
        <f t="shared" si="1"/>
        <v>298.52568000000002</v>
      </c>
      <c r="L7" s="74">
        <f t="shared" si="1"/>
        <v>227.31343999999999</v>
      </c>
      <c r="M7" s="74">
        <f t="shared" si="1"/>
        <v>292256.63266</v>
      </c>
      <c r="N7" s="74">
        <f t="shared" si="1"/>
        <v>222340.42408999999</v>
      </c>
      <c r="O7" s="74">
        <f t="shared" si="1"/>
        <v>0</v>
      </c>
      <c r="P7" s="74">
        <f t="shared" si="1"/>
        <v>0</v>
      </c>
      <c r="Q7" s="74">
        <f t="shared" si="1"/>
        <v>298851.21987999999</v>
      </c>
      <c r="R7" s="74">
        <f t="shared" si="1"/>
        <v>227313.46747</v>
      </c>
      <c r="S7" s="210" t="s">
        <v>4</v>
      </c>
      <c r="T7" s="97"/>
      <c r="U7" s="57"/>
      <c r="V7" s="58"/>
      <c r="W7" s="280" t="s">
        <v>41</v>
      </c>
    </row>
    <row r="8" spans="1:23" ht="78.75" customHeight="1" x14ac:dyDescent="0.25">
      <c r="A8" s="288"/>
      <c r="B8" s="290"/>
      <c r="C8" s="292"/>
      <c r="D8" s="281"/>
      <c r="E8" s="295"/>
      <c r="F8" s="305"/>
      <c r="G8" s="74">
        <v>0</v>
      </c>
      <c r="H8" s="74">
        <v>0</v>
      </c>
      <c r="I8" s="79">
        <v>1985.09907</v>
      </c>
      <c r="J8" s="79">
        <v>1539.66868</v>
      </c>
      <c r="K8" s="79">
        <v>94.122820000000004</v>
      </c>
      <c r="L8" s="79">
        <v>73.74785</v>
      </c>
      <c r="M8" s="79">
        <v>92146.235780000003</v>
      </c>
      <c r="N8" s="79">
        <v>72134.443379999997</v>
      </c>
      <c r="O8" s="77"/>
      <c r="P8" s="77"/>
      <c r="Q8" s="74">
        <f t="shared" ref="Q8:Q10" si="2">G8+I8+K8+M8</f>
        <v>94225.457670000003</v>
      </c>
      <c r="R8" s="74">
        <f t="shared" ref="R8:R10" si="3">J8+L8+N8+P8</f>
        <v>73747.859909999999</v>
      </c>
      <c r="S8" s="210" t="s">
        <v>76</v>
      </c>
      <c r="T8" s="210" t="s">
        <v>170</v>
      </c>
      <c r="U8" s="210" t="s">
        <v>78</v>
      </c>
      <c r="V8" s="74">
        <f t="shared" ref="V8:V9" si="4">R8</f>
        <v>73747.859909999999</v>
      </c>
      <c r="W8" s="281"/>
    </row>
    <row r="9" spans="1:23" ht="82.5" customHeight="1" x14ac:dyDescent="0.25">
      <c r="A9" s="288"/>
      <c r="B9" s="290"/>
      <c r="C9" s="292"/>
      <c r="D9" s="293"/>
      <c r="E9" s="296"/>
      <c r="F9" s="306"/>
      <c r="G9" s="74">
        <v>0</v>
      </c>
      <c r="H9" s="74">
        <v>0</v>
      </c>
      <c r="I9" s="79">
        <v>4310.9624700000004</v>
      </c>
      <c r="J9" s="79">
        <v>3206.0612599999999</v>
      </c>
      <c r="K9" s="79">
        <v>204.40286</v>
      </c>
      <c r="L9" s="79">
        <v>153.56558999999999</v>
      </c>
      <c r="M9" s="79">
        <v>200110.39687999999</v>
      </c>
      <c r="N9" s="79">
        <v>150205.98071</v>
      </c>
      <c r="O9" s="77"/>
      <c r="P9" s="77"/>
      <c r="Q9" s="74">
        <f t="shared" si="2"/>
        <v>204625.76220999999</v>
      </c>
      <c r="R9" s="74">
        <f t="shared" si="3"/>
        <v>153565.60756</v>
      </c>
      <c r="S9" s="210" t="s">
        <v>136</v>
      </c>
      <c r="T9" s="210" t="s">
        <v>17</v>
      </c>
      <c r="U9" s="210" t="s">
        <v>79</v>
      </c>
      <c r="V9" s="74">
        <f t="shared" si="4"/>
        <v>153565.60756</v>
      </c>
      <c r="W9" s="293"/>
    </row>
    <row r="10" spans="1:23" ht="409.5" customHeight="1" thickBot="1" x14ac:dyDescent="0.3">
      <c r="A10" s="288"/>
      <c r="B10" s="290"/>
      <c r="C10" s="292"/>
      <c r="D10" s="198" t="s">
        <v>3</v>
      </c>
      <c r="E10" s="227" t="s">
        <v>73</v>
      </c>
      <c r="F10" s="217" t="s">
        <v>169</v>
      </c>
      <c r="G10" s="74">
        <v>0</v>
      </c>
      <c r="H10" s="74">
        <v>0</v>
      </c>
      <c r="I10" s="79">
        <v>2046.02</v>
      </c>
      <c r="J10" s="79">
        <v>1125.69</v>
      </c>
      <c r="K10" s="79">
        <v>44.53</v>
      </c>
      <c r="L10" s="79">
        <v>33.21</v>
      </c>
      <c r="M10" s="79">
        <v>102436.85</v>
      </c>
      <c r="N10" s="79">
        <v>56786.07</v>
      </c>
      <c r="O10" s="79"/>
      <c r="P10" s="79"/>
      <c r="Q10" s="74">
        <f t="shared" si="2"/>
        <v>104527.40000000001</v>
      </c>
      <c r="R10" s="74">
        <f t="shared" si="3"/>
        <v>57944.97</v>
      </c>
      <c r="S10" s="68">
        <v>45291</v>
      </c>
      <c r="T10" s="210" t="s">
        <v>48</v>
      </c>
      <c r="U10" s="210"/>
      <c r="V10" s="210"/>
      <c r="W10" s="197" t="s">
        <v>33</v>
      </c>
    </row>
    <row r="11" spans="1:23" ht="225.75" customHeight="1" thickBot="1" x14ac:dyDescent="0.3">
      <c r="A11" s="39"/>
      <c r="B11" s="230" t="s">
        <v>171</v>
      </c>
      <c r="C11" s="202">
        <v>3</v>
      </c>
      <c r="D11" s="231" t="s">
        <v>172</v>
      </c>
      <c r="E11" s="202" t="s">
        <v>173</v>
      </c>
      <c r="F11" s="8" t="s">
        <v>174</v>
      </c>
      <c r="G11" s="86"/>
      <c r="H11" s="86"/>
      <c r="I11" s="86">
        <v>2568.1</v>
      </c>
      <c r="J11" s="86">
        <v>618.4</v>
      </c>
      <c r="K11" s="86"/>
      <c r="L11" s="86"/>
      <c r="M11" s="86"/>
      <c r="N11" s="86"/>
      <c r="O11" s="86"/>
      <c r="P11" s="86"/>
      <c r="Q11" s="87">
        <f t="shared" ref="Q11:R25" si="5">G11+I11+K11+M11</f>
        <v>2568.1</v>
      </c>
      <c r="R11" s="87">
        <f t="shared" si="5"/>
        <v>618.4</v>
      </c>
      <c r="S11" s="64">
        <v>45290</v>
      </c>
      <c r="T11" s="232" t="s">
        <v>107</v>
      </c>
      <c r="U11" s="65"/>
      <c r="V11" s="74"/>
      <c r="W11" s="200" t="s">
        <v>49</v>
      </c>
    </row>
    <row r="12" spans="1:23" ht="102" customHeight="1" x14ac:dyDescent="0.25">
      <c r="A12" s="59">
        <v>2</v>
      </c>
      <c r="B12" s="297" t="s">
        <v>37</v>
      </c>
      <c r="C12" s="202"/>
      <c r="D12" s="215"/>
      <c r="E12" s="202"/>
      <c r="F12" s="214"/>
      <c r="G12" s="87">
        <f>G13</f>
        <v>0</v>
      </c>
      <c r="H12" s="87">
        <f t="shared" ref="H12:R12" si="6">H13</f>
        <v>0</v>
      </c>
      <c r="I12" s="87">
        <f t="shared" si="6"/>
        <v>1390.8</v>
      </c>
      <c r="J12" s="87">
        <f t="shared" si="6"/>
        <v>787.9</v>
      </c>
      <c r="K12" s="87">
        <f t="shared" si="6"/>
        <v>463.6</v>
      </c>
      <c r="L12" s="87">
        <f t="shared" si="6"/>
        <v>262.60000000000002</v>
      </c>
      <c r="M12" s="87">
        <f t="shared" si="6"/>
        <v>0</v>
      </c>
      <c r="N12" s="87">
        <f t="shared" si="6"/>
        <v>0</v>
      </c>
      <c r="O12" s="87">
        <f t="shared" si="6"/>
        <v>0</v>
      </c>
      <c r="P12" s="87">
        <f t="shared" si="6"/>
        <v>0</v>
      </c>
      <c r="Q12" s="87">
        <f t="shared" si="6"/>
        <v>1854.4</v>
      </c>
      <c r="R12" s="87">
        <f t="shared" si="6"/>
        <v>1050.5</v>
      </c>
      <c r="S12" s="210"/>
      <c r="T12" s="53"/>
      <c r="U12" s="66"/>
      <c r="V12" s="74"/>
      <c r="W12" s="299" t="s">
        <v>49</v>
      </c>
    </row>
    <row r="13" spans="1:23" ht="193.5" customHeight="1" thickBot="1" x14ac:dyDescent="0.3">
      <c r="A13" s="39"/>
      <c r="B13" s="298"/>
      <c r="C13" s="201"/>
      <c r="D13" s="197" t="s">
        <v>148</v>
      </c>
      <c r="E13" s="210" t="s">
        <v>47</v>
      </c>
      <c r="F13" s="210" t="s">
        <v>149</v>
      </c>
      <c r="G13" s="82">
        <v>0</v>
      </c>
      <c r="H13" s="82">
        <v>0</v>
      </c>
      <c r="I13" s="82">
        <v>1390.8</v>
      </c>
      <c r="J13" s="82">
        <v>787.9</v>
      </c>
      <c r="K13" s="82">
        <v>463.6</v>
      </c>
      <c r="L13" s="82">
        <v>262.60000000000002</v>
      </c>
      <c r="M13" s="82">
        <v>0</v>
      </c>
      <c r="N13" s="78">
        <v>0</v>
      </c>
      <c r="O13" s="78">
        <v>0</v>
      </c>
      <c r="P13" s="78"/>
      <c r="Q13" s="74">
        <f t="shared" si="5"/>
        <v>1854.4</v>
      </c>
      <c r="R13" s="74">
        <f t="shared" si="5"/>
        <v>1050.5</v>
      </c>
      <c r="S13" s="88">
        <v>45290</v>
      </c>
      <c r="T13" s="71" t="s">
        <v>107</v>
      </c>
      <c r="U13" s="108"/>
      <c r="V13" s="109">
        <f t="shared" ref="V13:V27" si="7">R13</f>
        <v>1050.5</v>
      </c>
      <c r="W13" s="300"/>
    </row>
    <row r="14" spans="1:23" s="117" customFormat="1" ht="32.25" customHeight="1" x14ac:dyDescent="0.25">
      <c r="A14" s="112"/>
      <c r="B14" s="297" t="s">
        <v>94</v>
      </c>
      <c r="C14" s="201"/>
      <c r="D14" s="203"/>
      <c r="E14" s="206"/>
      <c r="F14" s="204"/>
      <c r="G14" s="148">
        <f>G15+G16</f>
        <v>6098.6</v>
      </c>
      <c r="H14" s="148">
        <f>H15+H16</f>
        <v>6098.6</v>
      </c>
      <c r="I14" s="148">
        <f t="shared" ref="I14:R14" si="8">I15+I16</f>
        <v>1037.5999999999999</v>
      </c>
      <c r="J14" s="148">
        <f t="shared" si="8"/>
        <v>1037.5999999999999</v>
      </c>
      <c r="K14" s="148">
        <f t="shared" si="8"/>
        <v>2378.6999999999998</v>
      </c>
      <c r="L14" s="148">
        <f t="shared" si="8"/>
        <v>2378.6999999999998</v>
      </c>
      <c r="M14" s="148">
        <f t="shared" si="8"/>
        <v>0</v>
      </c>
      <c r="N14" s="148">
        <f t="shared" si="8"/>
        <v>0</v>
      </c>
      <c r="O14" s="148">
        <f t="shared" si="8"/>
        <v>0</v>
      </c>
      <c r="P14" s="148">
        <f t="shared" si="8"/>
        <v>0</v>
      </c>
      <c r="Q14" s="148">
        <f t="shared" si="8"/>
        <v>9514.9</v>
      </c>
      <c r="R14" s="148">
        <f t="shared" si="8"/>
        <v>9514.9</v>
      </c>
      <c r="S14" s="107"/>
      <c r="T14" s="114"/>
      <c r="U14" s="108"/>
      <c r="V14" s="115"/>
      <c r="W14" s="116"/>
    </row>
    <row r="15" spans="1:23" s="117" customFormat="1" ht="214.5" customHeight="1" x14ac:dyDescent="0.25">
      <c r="A15" s="112"/>
      <c r="B15" s="298"/>
      <c r="C15" s="201"/>
      <c r="D15" s="198" t="s">
        <v>133</v>
      </c>
      <c r="E15" s="218" t="s">
        <v>95</v>
      </c>
      <c r="F15" s="66" t="s">
        <v>104</v>
      </c>
      <c r="G15" s="82">
        <v>3726</v>
      </c>
      <c r="H15" s="82">
        <v>3726</v>
      </c>
      <c r="I15" s="82">
        <v>774</v>
      </c>
      <c r="J15" s="82">
        <v>774</v>
      </c>
      <c r="K15" s="82">
        <v>1500</v>
      </c>
      <c r="L15" s="82">
        <v>1500</v>
      </c>
      <c r="M15" s="82">
        <v>0</v>
      </c>
      <c r="N15" s="82">
        <v>0</v>
      </c>
      <c r="O15" s="82"/>
      <c r="P15" s="82"/>
      <c r="Q15" s="74">
        <f t="shared" si="5"/>
        <v>6000</v>
      </c>
      <c r="R15" s="74">
        <f>H15+J15+L15</f>
        <v>6000</v>
      </c>
      <c r="S15" s="88">
        <v>45291</v>
      </c>
      <c r="T15" s="89" t="s">
        <v>107</v>
      </c>
      <c r="U15" s="66" t="s">
        <v>134</v>
      </c>
      <c r="V15" s="115"/>
      <c r="W15" s="211" t="s">
        <v>103</v>
      </c>
    </row>
    <row r="16" spans="1:23" s="117" customFormat="1" ht="242.25" customHeight="1" thickBot="1" x14ac:dyDescent="0.3">
      <c r="A16" s="112"/>
      <c r="B16" s="301"/>
      <c r="C16" s="201"/>
      <c r="D16" s="197" t="s">
        <v>106</v>
      </c>
      <c r="E16" s="218" t="s">
        <v>96</v>
      </c>
      <c r="F16" s="210" t="s">
        <v>105</v>
      </c>
      <c r="G16" s="74">
        <v>2372.6</v>
      </c>
      <c r="H16" s="74">
        <v>2372.6</v>
      </c>
      <c r="I16" s="74">
        <v>263.60000000000002</v>
      </c>
      <c r="J16" s="74">
        <v>263.60000000000002</v>
      </c>
      <c r="K16" s="74">
        <v>878.7</v>
      </c>
      <c r="L16" s="74">
        <v>878.7</v>
      </c>
      <c r="M16" s="74">
        <v>0</v>
      </c>
      <c r="N16" s="74">
        <v>0</v>
      </c>
      <c r="O16" s="74"/>
      <c r="P16" s="74"/>
      <c r="Q16" s="74">
        <f t="shared" si="5"/>
        <v>3514.8999999999996</v>
      </c>
      <c r="R16" s="74">
        <f>+J16+L16+N16+H16</f>
        <v>3514.9</v>
      </c>
      <c r="S16" s="88">
        <v>45231</v>
      </c>
      <c r="T16" s="89" t="s">
        <v>107</v>
      </c>
      <c r="U16" s="66" t="s">
        <v>135</v>
      </c>
      <c r="V16" s="115"/>
      <c r="W16" s="211" t="s">
        <v>103</v>
      </c>
    </row>
    <row r="17" spans="1:23" s="117" customFormat="1" ht="168" customHeight="1" x14ac:dyDescent="0.25">
      <c r="A17" s="112"/>
      <c r="B17" s="297" t="s">
        <v>139</v>
      </c>
      <c r="C17" s="201"/>
      <c r="D17" s="223" t="s">
        <v>138</v>
      </c>
      <c r="E17" s="194" t="s">
        <v>146</v>
      </c>
      <c r="F17" s="64" t="s">
        <v>147</v>
      </c>
      <c r="G17" s="87"/>
      <c r="H17" s="87"/>
      <c r="I17" s="189">
        <v>374.6</v>
      </c>
      <c r="J17" s="87">
        <v>374.6</v>
      </c>
      <c r="K17" s="87">
        <v>386.5</v>
      </c>
      <c r="L17" s="87">
        <v>386.5</v>
      </c>
      <c r="M17" s="87">
        <v>0</v>
      </c>
      <c r="N17" s="87">
        <v>0</v>
      </c>
      <c r="O17" s="86"/>
      <c r="P17" s="86"/>
      <c r="Q17" s="87">
        <f>G17+I17+K17+M17</f>
        <v>761.1</v>
      </c>
      <c r="R17" s="87">
        <f>H17+J17+L17+N17</f>
        <v>761.1</v>
      </c>
      <c r="S17" s="88">
        <v>45290</v>
      </c>
      <c r="T17" s="89" t="s">
        <v>17</v>
      </c>
      <c r="U17" s="83"/>
      <c r="V17" s="115"/>
      <c r="W17" s="211" t="s">
        <v>49</v>
      </c>
    </row>
    <row r="18" spans="1:23" s="117" customFormat="1" ht="31.5" customHeight="1" x14ac:dyDescent="0.25">
      <c r="A18" s="112"/>
      <c r="B18" s="298"/>
      <c r="C18" s="201"/>
      <c r="D18" s="196"/>
      <c r="E18" s="194"/>
      <c r="F18" s="8"/>
      <c r="G18" s="87">
        <f>G19+G20+G21+G22+G23+G24</f>
        <v>0</v>
      </c>
      <c r="H18" s="87">
        <f t="shared" ref="H18:R18" si="9">H19+H20+H21+H22+H23+H24</f>
        <v>0</v>
      </c>
      <c r="I18" s="87">
        <f t="shared" si="9"/>
        <v>8993.6059999999998</v>
      </c>
      <c r="J18" s="87">
        <f t="shared" si="9"/>
        <v>212.37</v>
      </c>
      <c r="K18" s="87">
        <f t="shared" si="9"/>
        <v>2390.71558</v>
      </c>
      <c r="L18" s="87">
        <f t="shared" si="9"/>
        <v>56.45</v>
      </c>
      <c r="M18" s="87">
        <f t="shared" si="9"/>
        <v>0</v>
      </c>
      <c r="N18" s="87">
        <f t="shared" si="9"/>
        <v>0</v>
      </c>
      <c r="O18" s="87">
        <f t="shared" si="9"/>
        <v>0</v>
      </c>
      <c r="P18" s="87">
        <f t="shared" si="9"/>
        <v>0</v>
      </c>
      <c r="Q18" s="87">
        <f t="shared" si="9"/>
        <v>11384.32158</v>
      </c>
      <c r="R18" s="87">
        <f t="shared" si="9"/>
        <v>268.82</v>
      </c>
      <c r="S18" s="88"/>
      <c r="T18" s="89"/>
      <c r="U18" s="83"/>
      <c r="V18" s="115"/>
      <c r="W18" s="211"/>
    </row>
    <row r="19" spans="1:23" s="117" customFormat="1" ht="25.5" x14ac:dyDescent="0.25">
      <c r="A19" s="112"/>
      <c r="B19" s="298"/>
      <c r="C19" s="201"/>
      <c r="D19" s="196" t="s">
        <v>140</v>
      </c>
      <c r="E19" s="276" t="s">
        <v>166</v>
      </c>
      <c r="F19" s="8"/>
      <c r="G19" s="151"/>
      <c r="H19" s="151"/>
      <c r="I19" s="192">
        <v>1346.04</v>
      </c>
      <c r="J19" s="151"/>
      <c r="K19" s="151">
        <v>357.81</v>
      </c>
      <c r="L19" s="151"/>
      <c r="M19" s="151"/>
      <c r="N19" s="151"/>
      <c r="O19" s="193"/>
      <c r="P19" s="193"/>
      <c r="Q19" s="151">
        <f t="shared" ref="Q19:R24" si="10">G19+I19+K19+M19</f>
        <v>1703.85</v>
      </c>
      <c r="R19" s="151">
        <f t="shared" si="10"/>
        <v>0</v>
      </c>
      <c r="S19" s="88">
        <v>45229</v>
      </c>
      <c r="T19" s="89" t="s">
        <v>17</v>
      </c>
      <c r="U19" s="83" t="s">
        <v>188</v>
      </c>
      <c r="V19" s="115"/>
      <c r="W19" s="303" t="s">
        <v>165</v>
      </c>
    </row>
    <row r="20" spans="1:23" s="117" customFormat="1" ht="38.25" x14ac:dyDescent="0.25">
      <c r="A20" s="112"/>
      <c r="B20" s="298"/>
      <c r="C20" s="201"/>
      <c r="D20" s="196" t="s">
        <v>141</v>
      </c>
      <c r="E20" s="298"/>
      <c r="F20" s="8"/>
      <c r="G20" s="151"/>
      <c r="H20" s="151"/>
      <c r="I20" s="192">
        <v>2395.61</v>
      </c>
      <c r="J20" s="151"/>
      <c r="K20" s="151">
        <v>636.80999999999995</v>
      </c>
      <c r="L20" s="151"/>
      <c r="M20" s="151"/>
      <c r="N20" s="151"/>
      <c r="O20" s="193"/>
      <c r="P20" s="193"/>
      <c r="Q20" s="151">
        <f t="shared" si="10"/>
        <v>3032.42</v>
      </c>
      <c r="R20" s="151">
        <f t="shared" si="10"/>
        <v>0</v>
      </c>
      <c r="S20" s="88">
        <v>45229</v>
      </c>
      <c r="T20" s="89" t="s">
        <v>17</v>
      </c>
      <c r="U20" s="83" t="s">
        <v>188</v>
      </c>
      <c r="V20" s="115"/>
      <c r="W20" s="299"/>
    </row>
    <row r="21" spans="1:23" s="117" customFormat="1" ht="25.5" x14ac:dyDescent="0.25">
      <c r="A21" s="112"/>
      <c r="B21" s="298"/>
      <c r="C21" s="201"/>
      <c r="D21" s="196" t="s">
        <v>142</v>
      </c>
      <c r="E21" s="298"/>
      <c r="F21" s="8"/>
      <c r="G21" s="151"/>
      <c r="H21" s="151"/>
      <c r="I21" s="192">
        <v>1307.45</v>
      </c>
      <c r="J21" s="151"/>
      <c r="K21" s="151">
        <v>347.55</v>
      </c>
      <c r="L21" s="151"/>
      <c r="M21" s="151"/>
      <c r="N21" s="151"/>
      <c r="O21" s="193"/>
      <c r="P21" s="193"/>
      <c r="Q21" s="151">
        <f t="shared" si="10"/>
        <v>1655</v>
      </c>
      <c r="R21" s="151">
        <f t="shared" si="10"/>
        <v>0</v>
      </c>
      <c r="S21" s="88">
        <v>45233</v>
      </c>
      <c r="T21" s="89" t="s">
        <v>17</v>
      </c>
      <c r="U21" s="83" t="s">
        <v>189</v>
      </c>
      <c r="V21" s="115"/>
      <c r="W21" s="299"/>
    </row>
    <row r="22" spans="1:23" s="117" customFormat="1" ht="25.5" x14ac:dyDescent="0.25">
      <c r="A22" s="112"/>
      <c r="B22" s="298"/>
      <c r="C22" s="201"/>
      <c r="D22" s="196" t="s">
        <v>143</v>
      </c>
      <c r="E22" s="298"/>
      <c r="F22" s="8"/>
      <c r="G22" s="151"/>
      <c r="H22" s="151"/>
      <c r="I22" s="192">
        <v>2359.48</v>
      </c>
      <c r="J22" s="151"/>
      <c r="K22" s="151">
        <v>627.21</v>
      </c>
      <c r="L22" s="151"/>
      <c r="M22" s="151"/>
      <c r="N22" s="151"/>
      <c r="O22" s="193"/>
      <c r="P22" s="193"/>
      <c r="Q22" s="151">
        <f t="shared" si="10"/>
        <v>2986.69</v>
      </c>
      <c r="R22" s="151">
        <f t="shared" si="10"/>
        <v>0</v>
      </c>
      <c r="S22" s="88">
        <v>45233</v>
      </c>
      <c r="T22" s="89" t="s">
        <v>17</v>
      </c>
      <c r="U22" s="83" t="s">
        <v>189</v>
      </c>
      <c r="V22" s="115"/>
      <c r="W22" s="299"/>
    </row>
    <row r="23" spans="1:23" s="117" customFormat="1" ht="38.25" x14ac:dyDescent="0.25">
      <c r="A23" s="112"/>
      <c r="B23" s="298"/>
      <c r="C23" s="201"/>
      <c r="D23" s="196" t="s">
        <v>144</v>
      </c>
      <c r="E23" s="298"/>
      <c r="F23" s="8"/>
      <c r="G23" s="151"/>
      <c r="H23" s="151"/>
      <c r="I23" s="192">
        <v>1283.79</v>
      </c>
      <c r="J23" s="151"/>
      <c r="K23" s="151">
        <v>341.26</v>
      </c>
      <c r="L23" s="151"/>
      <c r="M23" s="151"/>
      <c r="N23" s="151"/>
      <c r="O23" s="193"/>
      <c r="P23" s="193"/>
      <c r="Q23" s="151">
        <f t="shared" si="10"/>
        <v>1625.05</v>
      </c>
      <c r="R23" s="151">
        <f t="shared" si="10"/>
        <v>0</v>
      </c>
      <c r="S23" s="88">
        <v>45229</v>
      </c>
      <c r="T23" s="89" t="s">
        <v>17</v>
      </c>
      <c r="U23" s="83" t="s">
        <v>190</v>
      </c>
      <c r="V23" s="115"/>
      <c r="W23" s="299"/>
    </row>
    <row r="24" spans="1:23" s="117" customFormat="1" ht="59.25" customHeight="1" thickBot="1" x14ac:dyDescent="0.3">
      <c r="A24" s="112"/>
      <c r="B24" s="301"/>
      <c r="C24" s="201"/>
      <c r="D24" s="196" t="s">
        <v>145</v>
      </c>
      <c r="E24" s="302"/>
      <c r="F24" s="8"/>
      <c r="G24" s="151"/>
      <c r="H24" s="151"/>
      <c r="I24" s="192">
        <v>301.23599999999999</v>
      </c>
      <c r="J24" s="151">
        <v>212.37</v>
      </c>
      <c r="K24" s="151">
        <v>80.075580000000002</v>
      </c>
      <c r="L24" s="151">
        <v>56.45</v>
      </c>
      <c r="M24" s="151"/>
      <c r="N24" s="151"/>
      <c r="O24" s="193"/>
      <c r="P24" s="193"/>
      <c r="Q24" s="151">
        <f t="shared" si="10"/>
        <v>381.31157999999999</v>
      </c>
      <c r="R24" s="151">
        <f t="shared" si="10"/>
        <v>268.82</v>
      </c>
      <c r="S24" s="88">
        <v>45155</v>
      </c>
      <c r="T24" s="89">
        <v>45182</v>
      </c>
      <c r="U24" s="83" t="s">
        <v>193</v>
      </c>
      <c r="V24" s="115"/>
      <c r="W24" s="300"/>
    </row>
    <row r="25" spans="1:23" ht="135.75" customHeight="1" x14ac:dyDescent="0.25">
      <c r="A25" s="307">
        <v>3</v>
      </c>
      <c r="B25" s="304" t="s">
        <v>81</v>
      </c>
      <c r="C25" s="289">
        <v>6</v>
      </c>
      <c r="D25" s="221" t="s">
        <v>54</v>
      </c>
      <c r="E25" s="226" t="s">
        <v>64</v>
      </c>
      <c r="F25" s="214" t="s">
        <v>65</v>
      </c>
      <c r="G25" s="86">
        <v>1383060.6</v>
      </c>
      <c r="H25" s="86">
        <v>1306595.2570700001</v>
      </c>
      <c r="I25" s="191">
        <v>108000</v>
      </c>
      <c r="J25" s="86">
        <v>0</v>
      </c>
      <c r="K25" s="86">
        <v>0</v>
      </c>
      <c r="L25" s="86">
        <v>0</v>
      </c>
      <c r="M25" s="86">
        <v>0</v>
      </c>
      <c r="N25" s="86">
        <v>0</v>
      </c>
      <c r="O25" s="86"/>
      <c r="P25" s="86"/>
      <c r="Q25" s="87">
        <f t="shared" si="5"/>
        <v>1491060.6</v>
      </c>
      <c r="R25" s="87">
        <f t="shared" si="5"/>
        <v>1306595.2570700001</v>
      </c>
      <c r="S25" s="88" t="s">
        <v>66</v>
      </c>
      <c r="T25" s="89" t="s">
        <v>194</v>
      </c>
      <c r="U25" s="54" t="s">
        <v>67</v>
      </c>
      <c r="V25" s="90">
        <f t="shared" si="7"/>
        <v>1306595.2570700001</v>
      </c>
      <c r="W25" s="197" t="s">
        <v>41</v>
      </c>
    </row>
    <row r="26" spans="1:23" ht="51.75" customHeight="1" x14ac:dyDescent="0.25">
      <c r="A26" s="308"/>
      <c r="B26" s="305"/>
      <c r="C26" s="290"/>
      <c r="D26" s="222" t="s">
        <v>8</v>
      </c>
      <c r="E26" s="309" t="s">
        <v>38</v>
      </c>
      <c r="F26" s="309" t="s">
        <v>85</v>
      </c>
      <c r="G26" s="87">
        <f t="shared" ref="G26:R26" si="11">SUM(G27:G31)</f>
        <v>0</v>
      </c>
      <c r="H26" s="87">
        <f t="shared" si="11"/>
        <v>0</v>
      </c>
      <c r="I26" s="87">
        <f t="shared" si="11"/>
        <v>188909.5</v>
      </c>
      <c r="J26" s="87">
        <f t="shared" si="11"/>
        <v>30379.598279999998</v>
      </c>
      <c r="K26" s="87">
        <f t="shared" si="11"/>
        <v>91379.786439999996</v>
      </c>
      <c r="L26" s="87">
        <f t="shared" si="11"/>
        <v>28961.425289999999</v>
      </c>
      <c r="M26" s="87">
        <f t="shared" si="11"/>
        <v>0</v>
      </c>
      <c r="N26" s="87">
        <f t="shared" si="11"/>
        <v>0</v>
      </c>
      <c r="O26" s="87">
        <f t="shared" si="11"/>
        <v>0</v>
      </c>
      <c r="P26" s="87">
        <f t="shared" si="11"/>
        <v>0</v>
      </c>
      <c r="Q26" s="87">
        <f t="shared" si="11"/>
        <v>280289.28644</v>
      </c>
      <c r="R26" s="87">
        <f t="shared" si="11"/>
        <v>59341.023569999998</v>
      </c>
      <c r="S26" s="68"/>
      <c r="T26" s="100"/>
      <c r="U26" s="213"/>
      <c r="V26" s="74">
        <f t="shared" si="7"/>
        <v>59341.023569999998</v>
      </c>
      <c r="W26" s="303" t="s">
        <v>165</v>
      </c>
    </row>
    <row r="27" spans="1:23" ht="59.25" customHeight="1" x14ac:dyDescent="0.25">
      <c r="A27" s="308"/>
      <c r="B27" s="305"/>
      <c r="C27" s="290"/>
      <c r="D27" s="45" t="s">
        <v>86</v>
      </c>
      <c r="E27" s="310"/>
      <c r="F27" s="310"/>
      <c r="G27" s="74">
        <v>0</v>
      </c>
      <c r="H27" s="74">
        <v>0</v>
      </c>
      <c r="I27" s="74">
        <v>47222.249759999999</v>
      </c>
      <c r="J27" s="74">
        <v>0</v>
      </c>
      <c r="K27" s="74">
        <v>18592.928639999998</v>
      </c>
      <c r="L27" s="74">
        <v>0</v>
      </c>
      <c r="M27" s="74">
        <v>0</v>
      </c>
      <c r="N27" s="74">
        <v>0</v>
      </c>
      <c r="O27" s="74"/>
      <c r="P27" s="74"/>
      <c r="Q27" s="74">
        <f t="shared" ref="Q27:R31" si="12">G27+I27+K27+M27</f>
        <v>65815.178400000004</v>
      </c>
      <c r="R27" s="74">
        <f t="shared" si="12"/>
        <v>0</v>
      </c>
      <c r="S27" s="68">
        <v>45156</v>
      </c>
      <c r="T27" s="213" t="s">
        <v>17</v>
      </c>
      <c r="U27" s="311" t="s">
        <v>88</v>
      </c>
      <c r="V27" s="74">
        <f t="shared" si="7"/>
        <v>0</v>
      </c>
      <c r="W27" s="299"/>
    </row>
    <row r="28" spans="1:23" ht="75" customHeight="1" x14ac:dyDescent="0.25">
      <c r="A28" s="308"/>
      <c r="B28" s="305"/>
      <c r="C28" s="290"/>
      <c r="D28" s="45" t="s">
        <v>90</v>
      </c>
      <c r="E28" s="310"/>
      <c r="F28" s="310"/>
      <c r="G28" s="74">
        <v>0</v>
      </c>
      <c r="H28" s="74">
        <v>0</v>
      </c>
      <c r="I28" s="74">
        <v>54032.247479999998</v>
      </c>
      <c r="J28" s="74">
        <v>0</v>
      </c>
      <c r="K28" s="74">
        <v>21274.24523</v>
      </c>
      <c r="L28" s="74">
        <v>0</v>
      </c>
      <c r="M28" s="74">
        <v>0</v>
      </c>
      <c r="N28" s="74">
        <v>0</v>
      </c>
      <c r="O28" s="74"/>
      <c r="P28" s="74"/>
      <c r="Q28" s="74">
        <f t="shared" si="12"/>
        <v>75306.492709999991</v>
      </c>
      <c r="R28" s="74">
        <f>H28+J28+L28+N28</f>
        <v>0</v>
      </c>
      <c r="S28" s="68">
        <v>45149</v>
      </c>
      <c r="T28" s="213" t="s">
        <v>17</v>
      </c>
      <c r="U28" s="312"/>
      <c r="V28" s="74">
        <f>R28</f>
        <v>0</v>
      </c>
      <c r="W28" s="299"/>
    </row>
    <row r="29" spans="1:23" ht="75" customHeight="1" x14ac:dyDescent="0.25">
      <c r="A29" s="60"/>
      <c r="B29" s="305"/>
      <c r="C29" s="201"/>
      <c r="D29" s="45" t="s">
        <v>91</v>
      </c>
      <c r="E29" s="310"/>
      <c r="F29" s="310"/>
      <c r="G29" s="74">
        <v>0</v>
      </c>
      <c r="H29" s="74">
        <v>0</v>
      </c>
      <c r="I29" s="74">
        <v>57180.358679999998</v>
      </c>
      <c r="J29" s="74">
        <v>0</v>
      </c>
      <c r="K29" s="74">
        <v>22513.758529999999</v>
      </c>
      <c r="L29" s="74">
        <v>0</v>
      </c>
      <c r="M29" s="74">
        <v>0</v>
      </c>
      <c r="N29" s="74">
        <v>0</v>
      </c>
      <c r="O29" s="74"/>
      <c r="P29" s="74"/>
      <c r="Q29" s="74">
        <f t="shared" si="12"/>
        <v>79694.117209999997</v>
      </c>
      <c r="R29" s="74">
        <f t="shared" si="12"/>
        <v>0</v>
      </c>
      <c r="S29" s="68">
        <v>45163</v>
      </c>
      <c r="T29" s="213" t="s">
        <v>17</v>
      </c>
      <c r="U29" s="312"/>
      <c r="V29" s="74">
        <f t="shared" ref="V29:V31" si="13">R29</f>
        <v>0</v>
      </c>
      <c r="W29" s="299"/>
    </row>
    <row r="30" spans="1:23" ht="59.25" customHeight="1" x14ac:dyDescent="0.25">
      <c r="A30" s="60"/>
      <c r="B30" s="305"/>
      <c r="C30" s="201"/>
      <c r="D30" s="45" t="s">
        <v>92</v>
      </c>
      <c r="E30" s="310"/>
      <c r="F30" s="310"/>
      <c r="G30" s="74">
        <v>0</v>
      </c>
      <c r="H30" s="74">
        <v>0</v>
      </c>
      <c r="I30" s="74">
        <v>5594.0757999999996</v>
      </c>
      <c r="J30" s="74">
        <v>5499.03</v>
      </c>
      <c r="K30" s="74">
        <v>2202.5687499999999</v>
      </c>
      <c r="L30" s="74">
        <v>2165.14</v>
      </c>
      <c r="M30" s="74">
        <v>0</v>
      </c>
      <c r="N30" s="74">
        <v>0</v>
      </c>
      <c r="O30" s="74"/>
      <c r="P30" s="74"/>
      <c r="Q30" s="74">
        <f t="shared" si="12"/>
        <v>7796.6445499999991</v>
      </c>
      <c r="R30" s="74">
        <f t="shared" si="12"/>
        <v>7664.17</v>
      </c>
      <c r="S30" s="68">
        <v>45198</v>
      </c>
      <c r="T30" s="213" t="s">
        <v>191</v>
      </c>
      <c r="U30" s="313"/>
      <c r="V30" s="74">
        <f t="shared" si="13"/>
        <v>7664.17</v>
      </c>
      <c r="W30" s="299"/>
    </row>
    <row r="31" spans="1:23" ht="60.75" customHeight="1" x14ac:dyDescent="0.25">
      <c r="A31" s="60"/>
      <c r="B31" s="305"/>
      <c r="C31" s="201"/>
      <c r="D31" s="45" t="s">
        <v>93</v>
      </c>
      <c r="E31" s="310"/>
      <c r="F31" s="310"/>
      <c r="G31" s="74">
        <v>0</v>
      </c>
      <c r="H31" s="74">
        <v>0</v>
      </c>
      <c r="I31" s="74">
        <v>24880.56828</v>
      </c>
      <c r="J31" s="74">
        <v>24880.56828</v>
      </c>
      <c r="K31" s="74">
        <v>26796.28529</v>
      </c>
      <c r="L31" s="74">
        <v>26796.28529</v>
      </c>
      <c r="M31" s="74">
        <v>0</v>
      </c>
      <c r="N31" s="74">
        <v>0</v>
      </c>
      <c r="O31" s="74"/>
      <c r="P31" s="74"/>
      <c r="Q31" s="74">
        <f t="shared" si="12"/>
        <v>51676.853569999999</v>
      </c>
      <c r="R31" s="74">
        <f t="shared" si="12"/>
        <v>51676.853569999999</v>
      </c>
      <c r="S31" s="68">
        <v>45107</v>
      </c>
      <c r="T31" s="213" t="s">
        <v>192</v>
      </c>
      <c r="U31" s="128" t="s">
        <v>89</v>
      </c>
      <c r="V31" s="74">
        <f t="shared" si="13"/>
        <v>51676.853569999999</v>
      </c>
      <c r="W31" s="300"/>
    </row>
    <row r="32" spans="1:23" ht="24.75" customHeight="1" x14ac:dyDescent="0.25">
      <c r="A32" s="41"/>
      <c r="B32" s="314" t="s">
        <v>42</v>
      </c>
      <c r="C32" s="314"/>
      <c r="D32" s="314"/>
      <c r="E32" s="45"/>
      <c r="F32" s="26"/>
      <c r="G32" s="92">
        <f>G33+G42+G48</f>
        <v>25165.537699999997</v>
      </c>
      <c r="H32" s="92">
        <f>H33+H42+H48</f>
        <v>25165.537699999997</v>
      </c>
      <c r="I32" s="92">
        <f>I33+I42+I48</f>
        <v>513.58240000000001</v>
      </c>
      <c r="J32" s="92">
        <f>J33+J42+J48</f>
        <v>513.58240000000001</v>
      </c>
      <c r="K32" s="92">
        <f>K33+K42+K48+K53</f>
        <v>51116.395379999994</v>
      </c>
      <c r="L32" s="92">
        <f>L33+L42+L48</f>
        <v>23477.839309999999</v>
      </c>
      <c r="M32" s="92">
        <f>M33+M42+M48</f>
        <v>0</v>
      </c>
      <c r="N32" s="92">
        <f>N33+N42+N48</f>
        <v>0</v>
      </c>
      <c r="O32" s="92">
        <f t="shared" ref="O32:P32" si="14">O33</f>
        <v>0</v>
      </c>
      <c r="P32" s="92">
        <f t="shared" si="14"/>
        <v>0</v>
      </c>
      <c r="Q32" s="147">
        <f>G32+I32+K32</f>
        <v>76795.515479999987</v>
      </c>
      <c r="R32" s="147">
        <f>H32+J32+L32</f>
        <v>49156.959409999996</v>
      </c>
      <c r="S32" s="212"/>
      <c r="T32" s="99"/>
      <c r="U32" s="212"/>
      <c r="V32" s="77"/>
      <c r="W32" s="73"/>
    </row>
    <row r="33" spans="1:23" s="12" customFormat="1" ht="51" customHeight="1" x14ac:dyDescent="0.25">
      <c r="A33" s="315">
        <v>5</v>
      </c>
      <c r="B33" s="316" t="s">
        <v>26</v>
      </c>
      <c r="C33" s="208">
        <v>7</v>
      </c>
      <c r="D33" s="219" t="s">
        <v>34</v>
      </c>
      <c r="E33" s="317" t="s">
        <v>35</v>
      </c>
      <c r="F33" s="318" t="s">
        <v>74</v>
      </c>
      <c r="G33" s="91">
        <f>G34+G35+G36+G37+G38+G39</f>
        <v>25165.537699999997</v>
      </c>
      <c r="H33" s="91">
        <f t="shared" ref="H33:R33" si="15">H34+H35+H36+H37+H38+H39</f>
        <v>25165.537699999997</v>
      </c>
      <c r="I33" s="91">
        <f t="shared" si="15"/>
        <v>513.58240000000001</v>
      </c>
      <c r="J33" s="91">
        <f t="shared" si="15"/>
        <v>513.58240000000001</v>
      </c>
      <c r="K33" s="91">
        <f>K34+K35+K36+K37+K38+K39+K40</f>
        <v>34105.755989999998</v>
      </c>
      <c r="L33" s="91">
        <f>L34+L35+L36+L37+L38+L39+L40</f>
        <v>23267.839309999999</v>
      </c>
      <c r="M33" s="91">
        <f t="shared" si="15"/>
        <v>0</v>
      </c>
      <c r="N33" s="91">
        <f t="shared" si="15"/>
        <v>0</v>
      </c>
      <c r="O33" s="91">
        <f t="shared" si="15"/>
        <v>0</v>
      </c>
      <c r="P33" s="91">
        <f t="shared" si="15"/>
        <v>0</v>
      </c>
      <c r="Q33" s="91">
        <f t="shared" si="15"/>
        <v>59615.876089999998</v>
      </c>
      <c r="R33" s="91">
        <f t="shared" si="15"/>
        <v>48777.959409999996</v>
      </c>
      <c r="S33" s="224"/>
      <c r="T33" s="53"/>
      <c r="U33" s="71" t="s">
        <v>97</v>
      </c>
      <c r="V33" s="95">
        <f>V34+V35+V36</f>
        <v>58872.876089999998</v>
      </c>
      <c r="W33" s="272" t="s">
        <v>165</v>
      </c>
    </row>
    <row r="34" spans="1:23" ht="72.75" customHeight="1" x14ac:dyDescent="0.25">
      <c r="A34" s="315"/>
      <c r="B34" s="316"/>
      <c r="C34" s="23" t="s">
        <v>9</v>
      </c>
      <c r="D34" s="118" t="s">
        <v>98</v>
      </c>
      <c r="E34" s="317"/>
      <c r="F34" s="318"/>
      <c r="G34" s="84">
        <v>24034.42669</v>
      </c>
      <c r="H34" s="84">
        <v>24034.42669</v>
      </c>
      <c r="I34" s="84">
        <v>490.49849999999998</v>
      </c>
      <c r="J34" s="84">
        <v>490.49849999999998</v>
      </c>
      <c r="K34" s="84">
        <v>23854.9591</v>
      </c>
      <c r="L34" s="84">
        <v>13615.04242</v>
      </c>
      <c r="M34" s="84">
        <v>0</v>
      </c>
      <c r="N34" s="84">
        <v>0</v>
      </c>
      <c r="O34" s="84"/>
      <c r="P34" s="84"/>
      <c r="Q34" s="84">
        <f>G34+I34+K34+M34</f>
        <v>48379.884290000002</v>
      </c>
      <c r="R34" s="84">
        <f>H34+J34+L34+N34</f>
        <v>38139.96761</v>
      </c>
      <c r="S34" s="71">
        <v>45201</v>
      </c>
      <c r="T34" s="71" t="s">
        <v>17</v>
      </c>
      <c r="U34" s="71" t="s">
        <v>181</v>
      </c>
      <c r="V34" s="11">
        <f>Q34</f>
        <v>48379.884290000002</v>
      </c>
      <c r="W34" s="272"/>
    </row>
    <row r="35" spans="1:23" ht="89.25" customHeight="1" x14ac:dyDescent="0.25">
      <c r="A35" s="315"/>
      <c r="B35" s="316"/>
      <c r="C35" s="23" t="s">
        <v>10</v>
      </c>
      <c r="D35" s="118" t="s">
        <v>99</v>
      </c>
      <c r="E35" s="317"/>
      <c r="F35" s="318"/>
      <c r="G35" s="94">
        <v>565.55550000000005</v>
      </c>
      <c r="H35" s="84">
        <v>565.55550000000005</v>
      </c>
      <c r="I35" s="94">
        <v>11.54195</v>
      </c>
      <c r="J35" s="84">
        <v>11.54195</v>
      </c>
      <c r="K35" s="94">
        <v>5488.3055699999995</v>
      </c>
      <c r="L35" s="84">
        <v>5488.3055699999995</v>
      </c>
      <c r="M35" s="84">
        <v>0</v>
      </c>
      <c r="N35" s="84">
        <v>0</v>
      </c>
      <c r="O35" s="84"/>
      <c r="P35" s="84"/>
      <c r="Q35" s="84">
        <f t="shared" ref="Q35:R39" si="16">G35+I35+K35+M35</f>
        <v>6065.4030199999997</v>
      </c>
      <c r="R35" s="84">
        <f t="shared" si="16"/>
        <v>6065.4030199999997</v>
      </c>
      <c r="S35" s="71">
        <v>45170</v>
      </c>
      <c r="T35" s="71">
        <v>45149</v>
      </c>
      <c r="U35" s="71" t="s">
        <v>163</v>
      </c>
      <c r="V35" s="11">
        <f>R35</f>
        <v>6065.4030199999997</v>
      </c>
      <c r="W35" s="272"/>
    </row>
    <row r="36" spans="1:23" ht="69" customHeight="1" x14ac:dyDescent="0.25">
      <c r="A36" s="315"/>
      <c r="B36" s="316"/>
      <c r="C36" s="23" t="s">
        <v>11</v>
      </c>
      <c r="D36" s="119" t="s">
        <v>100</v>
      </c>
      <c r="E36" s="317"/>
      <c r="F36" s="318"/>
      <c r="G36" s="94">
        <v>565.55551000000003</v>
      </c>
      <c r="H36" s="84">
        <v>565.55551000000003</v>
      </c>
      <c r="I36" s="94">
        <v>11.54195</v>
      </c>
      <c r="J36" s="84">
        <v>11.54195</v>
      </c>
      <c r="K36" s="94">
        <v>3850.4913199999996</v>
      </c>
      <c r="L36" s="84">
        <v>3850.4913199999996</v>
      </c>
      <c r="M36" s="84">
        <v>0</v>
      </c>
      <c r="N36" s="84">
        <v>0</v>
      </c>
      <c r="O36" s="94"/>
      <c r="P36" s="94"/>
      <c r="Q36" s="84">
        <f t="shared" si="16"/>
        <v>4427.58878</v>
      </c>
      <c r="R36" s="84">
        <f t="shared" si="16"/>
        <v>4427.58878</v>
      </c>
      <c r="S36" s="71">
        <v>45170</v>
      </c>
      <c r="T36" s="233">
        <v>45181</v>
      </c>
      <c r="U36" s="71" t="s">
        <v>164</v>
      </c>
      <c r="V36" s="95">
        <f t="shared" ref="V36" si="17">R36</f>
        <v>4427.58878</v>
      </c>
      <c r="W36" s="272"/>
    </row>
    <row r="37" spans="1:23" ht="69" customHeight="1" x14ac:dyDescent="0.25">
      <c r="A37" s="207"/>
      <c r="B37" s="208"/>
      <c r="C37" s="23" t="s">
        <v>156</v>
      </c>
      <c r="D37" s="119" t="s">
        <v>153</v>
      </c>
      <c r="E37" s="317"/>
      <c r="F37" s="318"/>
      <c r="G37" s="84"/>
      <c r="H37" s="84"/>
      <c r="I37" s="84"/>
      <c r="J37" s="84"/>
      <c r="K37" s="94">
        <v>598</v>
      </c>
      <c r="L37" s="84"/>
      <c r="M37" s="84">
        <v>0</v>
      </c>
      <c r="N37" s="84">
        <v>0</v>
      </c>
      <c r="O37" s="94"/>
      <c r="P37" s="94"/>
      <c r="Q37" s="84">
        <f t="shared" si="16"/>
        <v>598</v>
      </c>
      <c r="R37" s="84">
        <f t="shared" si="16"/>
        <v>0</v>
      </c>
      <c r="S37" s="71">
        <v>45201</v>
      </c>
      <c r="T37" s="233" t="s">
        <v>17</v>
      </c>
      <c r="U37" s="139" t="s">
        <v>182</v>
      </c>
      <c r="V37" s="95"/>
      <c r="W37" s="272"/>
    </row>
    <row r="38" spans="1:23" ht="69" customHeight="1" x14ac:dyDescent="0.25">
      <c r="A38" s="207"/>
      <c r="B38" s="208"/>
      <c r="C38" s="23" t="s">
        <v>157</v>
      </c>
      <c r="D38" s="119" t="s">
        <v>154</v>
      </c>
      <c r="E38" s="317"/>
      <c r="F38" s="318"/>
      <c r="G38" s="84"/>
      <c r="H38" s="84"/>
      <c r="I38" s="84"/>
      <c r="J38" s="84"/>
      <c r="K38" s="94">
        <v>70</v>
      </c>
      <c r="L38" s="84">
        <v>70</v>
      </c>
      <c r="M38" s="84">
        <v>0</v>
      </c>
      <c r="N38" s="84">
        <v>0</v>
      </c>
      <c r="O38" s="94"/>
      <c r="P38" s="94"/>
      <c r="Q38" s="84">
        <f t="shared" si="16"/>
        <v>70</v>
      </c>
      <c r="R38" s="84">
        <f t="shared" si="16"/>
        <v>70</v>
      </c>
      <c r="S38" s="71">
        <v>45170</v>
      </c>
      <c r="T38" s="233">
        <v>45194</v>
      </c>
      <c r="U38" s="139" t="s">
        <v>183</v>
      </c>
      <c r="V38" s="95"/>
      <c r="W38" s="272"/>
    </row>
    <row r="39" spans="1:23" ht="69" customHeight="1" x14ac:dyDescent="0.25">
      <c r="A39" s="207"/>
      <c r="B39" s="208"/>
      <c r="C39" s="23" t="s">
        <v>158</v>
      </c>
      <c r="D39" s="119" t="s">
        <v>155</v>
      </c>
      <c r="E39" s="317"/>
      <c r="F39" s="318"/>
      <c r="G39" s="84"/>
      <c r="H39" s="84"/>
      <c r="I39" s="84"/>
      <c r="J39" s="84"/>
      <c r="K39" s="94">
        <v>75</v>
      </c>
      <c r="L39" s="84">
        <v>75</v>
      </c>
      <c r="M39" s="84">
        <v>0</v>
      </c>
      <c r="N39" s="84">
        <v>0</v>
      </c>
      <c r="O39" s="94"/>
      <c r="P39" s="94"/>
      <c r="Q39" s="84">
        <f t="shared" si="16"/>
        <v>75</v>
      </c>
      <c r="R39" s="84">
        <f t="shared" si="16"/>
        <v>75</v>
      </c>
      <c r="S39" s="71">
        <v>45170</v>
      </c>
      <c r="T39" s="233">
        <v>45168</v>
      </c>
      <c r="U39" s="139" t="s">
        <v>184</v>
      </c>
      <c r="V39" s="95"/>
      <c r="W39" s="272"/>
    </row>
    <row r="40" spans="1:23" ht="69" customHeight="1" x14ac:dyDescent="0.25">
      <c r="A40" s="228"/>
      <c r="B40" s="229"/>
      <c r="C40" s="23" t="s">
        <v>180</v>
      </c>
      <c r="D40" s="119" t="s">
        <v>179</v>
      </c>
      <c r="E40" s="317"/>
      <c r="F40" s="318"/>
      <c r="G40" s="84"/>
      <c r="H40" s="84"/>
      <c r="I40" s="84"/>
      <c r="J40" s="84"/>
      <c r="K40" s="94">
        <v>169</v>
      </c>
      <c r="L40" s="84">
        <v>169</v>
      </c>
      <c r="M40" s="84"/>
      <c r="N40" s="84"/>
      <c r="O40" s="94"/>
      <c r="P40" s="94"/>
      <c r="Q40" s="84"/>
      <c r="R40" s="84"/>
      <c r="S40" s="71">
        <v>45166</v>
      </c>
      <c r="T40" s="71">
        <v>45166</v>
      </c>
      <c r="U40" s="139"/>
      <c r="V40" s="95"/>
      <c r="W40" s="272"/>
    </row>
    <row r="41" spans="1:23" ht="69" customHeight="1" x14ac:dyDescent="0.25">
      <c r="A41" s="228"/>
      <c r="B41" s="229"/>
      <c r="C41" s="23"/>
      <c r="D41" s="119"/>
      <c r="E41" s="317"/>
      <c r="F41" s="318"/>
      <c r="G41" s="84"/>
      <c r="H41" s="84"/>
      <c r="I41" s="84"/>
      <c r="J41" s="84"/>
      <c r="K41" s="94"/>
      <c r="L41" s="84"/>
      <c r="M41" s="84"/>
      <c r="N41" s="84"/>
      <c r="O41" s="94"/>
      <c r="P41" s="94"/>
      <c r="Q41" s="84"/>
      <c r="R41" s="84"/>
      <c r="S41" s="71"/>
      <c r="T41" s="225"/>
      <c r="U41" s="139"/>
      <c r="V41" s="95"/>
      <c r="W41" s="272"/>
    </row>
    <row r="42" spans="1:23" ht="25.5" x14ac:dyDescent="0.25">
      <c r="A42" s="207"/>
      <c r="B42" s="208"/>
      <c r="C42" s="23" t="s">
        <v>110</v>
      </c>
      <c r="D42" s="220" t="s">
        <v>111</v>
      </c>
      <c r="E42" s="317"/>
      <c r="F42" s="318"/>
      <c r="G42" s="91">
        <f t="shared" ref="G42:R42" si="18">G43+G44</f>
        <v>0</v>
      </c>
      <c r="H42" s="91">
        <f t="shared" si="18"/>
        <v>0</v>
      </c>
      <c r="I42" s="91">
        <f t="shared" si="18"/>
        <v>0</v>
      </c>
      <c r="J42" s="91">
        <f t="shared" si="18"/>
        <v>0</v>
      </c>
      <c r="K42" s="91">
        <f>K43+K44+K45+K46</f>
        <v>12005.62939</v>
      </c>
      <c r="L42" s="91">
        <f t="shared" si="18"/>
        <v>0</v>
      </c>
      <c r="M42" s="91">
        <f t="shared" si="18"/>
        <v>0</v>
      </c>
      <c r="N42" s="91">
        <f t="shared" si="18"/>
        <v>0</v>
      </c>
      <c r="O42" s="91">
        <f t="shared" si="18"/>
        <v>0</v>
      </c>
      <c r="P42" s="91">
        <f t="shared" si="18"/>
        <v>0</v>
      </c>
      <c r="Q42" s="91">
        <f>Q43+Q44+Q45+Q46+Q47</f>
        <v>12005.62939</v>
      </c>
      <c r="R42" s="91">
        <f t="shared" si="18"/>
        <v>0</v>
      </c>
      <c r="S42" s="139"/>
      <c r="T42" s="101"/>
      <c r="U42" s="139"/>
      <c r="V42" s="95"/>
      <c r="W42" s="272"/>
    </row>
    <row r="43" spans="1:23" ht="38.25" x14ac:dyDescent="0.25">
      <c r="A43" s="207"/>
      <c r="B43" s="208"/>
      <c r="C43" s="23" t="s">
        <v>112</v>
      </c>
      <c r="D43" s="119" t="s">
        <v>113</v>
      </c>
      <c r="E43" s="317"/>
      <c r="F43" s="318"/>
      <c r="G43" s="94">
        <v>0</v>
      </c>
      <c r="H43" s="94">
        <v>0</v>
      </c>
      <c r="I43" s="94">
        <v>0</v>
      </c>
      <c r="J43" s="94">
        <v>0</v>
      </c>
      <c r="K43" s="94">
        <v>3033.8793900000001</v>
      </c>
      <c r="L43" s="94">
        <v>0</v>
      </c>
      <c r="M43" s="94">
        <v>0</v>
      </c>
      <c r="N43" s="94">
        <v>0</v>
      </c>
      <c r="O43" s="94">
        <v>0</v>
      </c>
      <c r="P43" s="94">
        <v>0</v>
      </c>
      <c r="Q43" s="84">
        <f t="shared" ref="Q43:R47" si="19">G43+I43+K43+M43</f>
        <v>3033.8793900000001</v>
      </c>
      <c r="R43" s="84">
        <f t="shared" si="19"/>
        <v>0</v>
      </c>
      <c r="S43" s="71">
        <v>45184</v>
      </c>
      <c r="T43" s="225" t="s">
        <v>17</v>
      </c>
      <c r="U43" s="140" t="s">
        <v>162</v>
      </c>
      <c r="V43" s="95"/>
      <c r="W43" s="272"/>
    </row>
    <row r="44" spans="1:23" ht="38.25" x14ac:dyDescent="0.25">
      <c r="A44" s="207"/>
      <c r="B44" s="208"/>
      <c r="C44" s="23" t="s">
        <v>152</v>
      </c>
      <c r="D44" s="119" t="s">
        <v>151</v>
      </c>
      <c r="E44" s="317"/>
      <c r="F44" s="318"/>
      <c r="G44" s="94">
        <v>0</v>
      </c>
      <c r="H44" s="94">
        <v>0</v>
      </c>
      <c r="I44" s="94">
        <v>0</v>
      </c>
      <c r="J44" s="94">
        <v>0</v>
      </c>
      <c r="K44" s="94">
        <v>70</v>
      </c>
      <c r="L44" s="94">
        <v>0</v>
      </c>
      <c r="M44" s="94">
        <v>0</v>
      </c>
      <c r="N44" s="94">
        <v>0</v>
      </c>
      <c r="O44" s="94"/>
      <c r="P44" s="94"/>
      <c r="Q44" s="84">
        <f t="shared" si="19"/>
        <v>70</v>
      </c>
      <c r="R44" s="84">
        <f t="shared" si="19"/>
        <v>0</v>
      </c>
      <c r="S44" s="71">
        <v>45184</v>
      </c>
      <c r="T44" s="225" t="s">
        <v>17</v>
      </c>
      <c r="U44" s="140" t="s">
        <v>185</v>
      </c>
      <c r="V44" s="95"/>
      <c r="W44" s="272"/>
    </row>
    <row r="45" spans="1:23" ht="38.25" x14ac:dyDescent="0.25">
      <c r="A45" s="228"/>
      <c r="B45" s="229"/>
      <c r="C45" s="23" t="s">
        <v>175</v>
      </c>
      <c r="D45" s="119" t="s">
        <v>176</v>
      </c>
      <c r="E45" s="317"/>
      <c r="F45" s="318"/>
      <c r="G45" s="94"/>
      <c r="H45" s="94"/>
      <c r="I45" s="94"/>
      <c r="J45" s="94"/>
      <c r="K45" s="94">
        <v>8791.75</v>
      </c>
      <c r="L45" s="94"/>
      <c r="M45" s="94"/>
      <c r="N45" s="94"/>
      <c r="O45" s="94"/>
      <c r="P45" s="94"/>
      <c r="Q45" s="84">
        <f t="shared" si="19"/>
        <v>8791.75</v>
      </c>
      <c r="R45" s="84"/>
      <c r="S45" s="71">
        <v>45194</v>
      </c>
      <c r="T45" s="225" t="s">
        <v>17</v>
      </c>
      <c r="U45" s="140" t="s">
        <v>186</v>
      </c>
      <c r="V45" s="95"/>
      <c r="W45" s="272"/>
    </row>
    <row r="46" spans="1:23" ht="38.25" x14ac:dyDescent="0.25">
      <c r="A46" s="228"/>
      <c r="B46" s="229"/>
      <c r="C46" s="23" t="s">
        <v>177</v>
      </c>
      <c r="D46" s="119" t="s">
        <v>178</v>
      </c>
      <c r="E46" s="317"/>
      <c r="F46" s="318"/>
      <c r="G46" s="94"/>
      <c r="H46" s="94"/>
      <c r="I46" s="94"/>
      <c r="J46" s="94"/>
      <c r="K46" s="94">
        <v>110</v>
      </c>
      <c r="L46" s="94"/>
      <c r="M46" s="94"/>
      <c r="N46" s="94"/>
      <c r="O46" s="94"/>
      <c r="P46" s="94"/>
      <c r="Q46" s="84">
        <f t="shared" si="19"/>
        <v>110</v>
      </c>
      <c r="R46" s="84"/>
      <c r="S46" s="71">
        <v>45194</v>
      </c>
      <c r="T46" s="225" t="s">
        <v>17</v>
      </c>
      <c r="U46" s="140" t="s">
        <v>187</v>
      </c>
      <c r="V46" s="95"/>
      <c r="W46" s="272"/>
    </row>
    <row r="47" spans="1:23" ht="25.5" x14ac:dyDescent="0.25">
      <c r="A47" s="207"/>
      <c r="B47" s="208"/>
      <c r="C47" s="23" t="s">
        <v>114</v>
      </c>
      <c r="D47" s="119" t="s">
        <v>115</v>
      </c>
      <c r="E47" s="317"/>
      <c r="F47" s="318"/>
      <c r="G47" s="94">
        <v>0</v>
      </c>
      <c r="H47" s="94">
        <v>0</v>
      </c>
      <c r="I47" s="94">
        <v>0</v>
      </c>
      <c r="J47" s="94">
        <v>0</v>
      </c>
      <c r="K47" s="94">
        <v>0</v>
      </c>
      <c r="L47" s="94">
        <v>0</v>
      </c>
      <c r="M47" s="94">
        <v>0</v>
      </c>
      <c r="N47" s="94">
        <v>0</v>
      </c>
      <c r="O47" s="94"/>
      <c r="P47" s="94"/>
      <c r="Q47" s="84">
        <f t="shared" si="19"/>
        <v>0</v>
      </c>
      <c r="R47" s="84">
        <f t="shared" si="19"/>
        <v>0</v>
      </c>
      <c r="S47" s="139"/>
      <c r="T47" s="101"/>
      <c r="U47" s="139"/>
      <c r="V47" s="95"/>
      <c r="W47" s="272"/>
    </row>
    <row r="48" spans="1:23" ht="35.25" customHeight="1" x14ac:dyDescent="0.25">
      <c r="A48" s="207"/>
      <c r="B48" s="208"/>
      <c r="C48" s="23" t="s">
        <v>116</v>
      </c>
      <c r="D48" s="220" t="s">
        <v>117</v>
      </c>
      <c r="E48" s="317"/>
      <c r="F48" s="318"/>
      <c r="G48" s="91">
        <f>G49+G50+G51+G52</f>
        <v>0</v>
      </c>
      <c r="H48" s="91">
        <f t="shared" ref="H48:J48" si="20">H49+H50+H51+H52</f>
        <v>0</v>
      </c>
      <c r="I48" s="91">
        <f t="shared" si="20"/>
        <v>0</v>
      </c>
      <c r="J48" s="91">
        <f t="shared" si="20"/>
        <v>0</v>
      </c>
      <c r="K48" s="91">
        <f>K49+K50</f>
        <v>960.09</v>
      </c>
      <c r="L48" s="91">
        <f t="shared" ref="L48:Q48" si="21">L49+L50</f>
        <v>210</v>
      </c>
      <c r="M48" s="91">
        <f t="shared" si="21"/>
        <v>0</v>
      </c>
      <c r="N48" s="91">
        <f t="shared" si="21"/>
        <v>0</v>
      </c>
      <c r="O48" s="91">
        <f t="shared" si="21"/>
        <v>0</v>
      </c>
      <c r="P48" s="91">
        <f t="shared" si="21"/>
        <v>0</v>
      </c>
      <c r="Q48" s="91">
        <f t="shared" si="21"/>
        <v>960.09</v>
      </c>
      <c r="R48" s="91">
        <f>R49+R50+R51+R52</f>
        <v>210</v>
      </c>
      <c r="S48" s="139"/>
      <c r="T48" s="101"/>
      <c r="U48" s="139"/>
      <c r="V48" s="95"/>
      <c r="W48" s="272"/>
    </row>
    <row r="49" spans="1:23" ht="82.5" customHeight="1" x14ac:dyDescent="0.25">
      <c r="A49" s="207"/>
      <c r="B49" s="208"/>
      <c r="C49" s="23" t="s">
        <v>118</v>
      </c>
      <c r="D49" s="119" t="s">
        <v>119</v>
      </c>
      <c r="E49" s="317"/>
      <c r="F49" s="318"/>
      <c r="G49" s="94">
        <v>0</v>
      </c>
      <c r="H49" s="94">
        <v>0</v>
      </c>
      <c r="I49" s="94">
        <v>0</v>
      </c>
      <c r="J49" s="94">
        <v>0</v>
      </c>
      <c r="K49" s="94">
        <v>210</v>
      </c>
      <c r="L49" s="94">
        <v>210</v>
      </c>
      <c r="M49" s="94">
        <v>0</v>
      </c>
      <c r="N49" s="94">
        <v>0</v>
      </c>
      <c r="O49" s="94"/>
      <c r="P49" s="94"/>
      <c r="Q49" s="151">
        <f t="shared" ref="Q49:R53" si="22">G49+I49+K49+M49</f>
        <v>210</v>
      </c>
      <c r="R49" s="151">
        <f t="shared" si="22"/>
        <v>210</v>
      </c>
      <c r="S49" s="150">
        <v>44964</v>
      </c>
      <c r="T49" s="68">
        <v>45040</v>
      </c>
      <c r="U49" s="139" t="s">
        <v>128</v>
      </c>
      <c r="V49" s="95"/>
      <c r="W49" s="272"/>
    </row>
    <row r="50" spans="1:23" ht="80.25" customHeight="1" x14ac:dyDescent="0.25">
      <c r="A50" s="207"/>
      <c r="B50" s="208"/>
      <c r="C50" s="23" t="s">
        <v>120</v>
      </c>
      <c r="D50" s="119" t="s">
        <v>121</v>
      </c>
      <c r="E50" s="317"/>
      <c r="F50" s="318"/>
      <c r="G50" s="94">
        <v>0</v>
      </c>
      <c r="H50" s="94">
        <v>0</v>
      </c>
      <c r="I50" s="94">
        <v>0</v>
      </c>
      <c r="J50" s="94">
        <v>0</v>
      </c>
      <c r="K50" s="94">
        <v>750.09</v>
      </c>
      <c r="L50" s="94">
        <v>0</v>
      </c>
      <c r="M50" s="94">
        <v>0</v>
      </c>
      <c r="N50" s="94">
        <v>0</v>
      </c>
      <c r="O50" s="94"/>
      <c r="P50" s="94"/>
      <c r="Q50" s="151">
        <f t="shared" si="22"/>
        <v>750.09</v>
      </c>
      <c r="R50" s="151">
        <f t="shared" si="22"/>
        <v>0</v>
      </c>
      <c r="S50" s="150">
        <v>44792</v>
      </c>
      <c r="T50" s="233">
        <v>45190</v>
      </c>
      <c r="U50" s="139" t="s">
        <v>159</v>
      </c>
      <c r="V50" s="95"/>
      <c r="W50" s="272"/>
    </row>
    <row r="51" spans="1:23" ht="80.25" hidden="1" customHeight="1" x14ac:dyDescent="0.25">
      <c r="A51" s="207"/>
      <c r="B51" s="208"/>
      <c r="C51" s="23" t="s">
        <v>122</v>
      </c>
      <c r="D51" s="119" t="s">
        <v>123</v>
      </c>
      <c r="E51" s="317"/>
      <c r="F51" s="318"/>
      <c r="G51" s="94">
        <v>0</v>
      </c>
      <c r="H51" s="94">
        <v>0</v>
      </c>
      <c r="I51" s="94">
        <v>0</v>
      </c>
      <c r="J51" s="94">
        <v>0</v>
      </c>
      <c r="K51" s="94">
        <v>149.92500000000001</v>
      </c>
      <c r="L51" s="94">
        <v>0</v>
      </c>
      <c r="M51" s="94">
        <v>0</v>
      </c>
      <c r="N51" s="94">
        <v>0</v>
      </c>
      <c r="O51" s="94"/>
      <c r="P51" s="94"/>
      <c r="Q51" s="151">
        <f t="shared" si="22"/>
        <v>149.92500000000001</v>
      </c>
      <c r="R51" s="151">
        <f t="shared" si="22"/>
        <v>0</v>
      </c>
      <c r="S51" s="139">
        <v>45180</v>
      </c>
      <c r="T51" s="101"/>
      <c r="U51" s="139" t="s">
        <v>160</v>
      </c>
      <c r="V51" s="95"/>
      <c r="W51" s="272"/>
    </row>
    <row r="52" spans="1:23" ht="87" hidden="1" customHeight="1" x14ac:dyDescent="0.25">
      <c r="A52" s="207"/>
      <c r="B52" s="208"/>
      <c r="C52" s="23" t="s">
        <v>124</v>
      </c>
      <c r="D52" s="119" t="s">
        <v>125</v>
      </c>
      <c r="E52" s="317"/>
      <c r="F52" s="318"/>
      <c r="G52" s="94">
        <v>0</v>
      </c>
      <c r="H52" s="94">
        <v>0</v>
      </c>
      <c r="I52" s="94">
        <v>0</v>
      </c>
      <c r="J52" s="94">
        <v>0</v>
      </c>
      <c r="K52" s="94">
        <v>95</v>
      </c>
      <c r="L52" s="94">
        <v>0</v>
      </c>
      <c r="M52" s="94">
        <v>0</v>
      </c>
      <c r="N52" s="94">
        <v>0</v>
      </c>
      <c r="O52" s="94"/>
      <c r="P52" s="94"/>
      <c r="Q52" s="151">
        <f t="shared" si="22"/>
        <v>95</v>
      </c>
      <c r="R52" s="151">
        <f t="shared" si="22"/>
        <v>0</v>
      </c>
      <c r="S52" s="139">
        <v>45157</v>
      </c>
      <c r="T52" s="101"/>
      <c r="U52" s="139" t="s">
        <v>161</v>
      </c>
      <c r="V52" s="95"/>
      <c r="W52" s="272"/>
    </row>
    <row r="53" spans="1:23" x14ac:dyDescent="0.25">
      <c r="A53" s="207"/>
      <c r="B53" s="208"/>
      <c r="C53" s="23"/>
      <c r="D53" s="119" t="s">
        <v>130</v>
      </c>
      <c r="E53" s="209"/>
      <c r="F53" s="142"/>
      <c r="G53" s="94"/>
      <c r="H53" s="94"/>
      <c r="I53" s="94"/>
      <c r="J53" s="94"/>
      <c r="K53" s="94">
        <v>4044.92</v>
      </c>
      <c r="L53" s="94"/>
      <c r="M53" s="94"/>
      <c r="N53" s="94"/>
      <c r="O53" s="94"/>
      <c r="P53" s="94"/>
      <c r="Q53" s="151">
        <f t="shared" si="22"/>
        <v>4044.92</v>
      </c>
      <c r="R53" s="151">
        <f t="shared" si="22"/>
        <v>0</v>
      </c>
      <c r="S53" s="143"/>
      <c r="T53" s="131"/>
      <c r="U53" s="143"/>
      <c r="V53" s="132"/>
      <c r="W53" s="133"/>
    </row>
    <row r="54" spans="1:23" x14ac:dyDescent="0.25">
      <c r="A54" s="2" t="s">
        <v>80</v>
      </c>
      <c r="B54" s="134"/>
      <c r="C54" s="134"/>
      <c r="D54" s="134"/>
      <c r="E54" s="117"/>
      <c r="F54" s="20"/>
      <c r="G54" s="190">
        <f>G32+G26+G25+G14+G12+G6+G17+G18+G11</f>
        <v>1414324.7377000002</v>
      </c>
      <c r="H54" s="190">
        <f t="shared" ref="H54:R54" si="23">H32+H26+H25+H14+H12+H6+H17+H18+H11</f>
        <v>1337859.3947700001</v>
      </c>
      <c r="I54" s="190">
        <f t="shared" si="23"/>
        <v>320129.86993999989</v>
      </c>
      <c r="J54" s="190">
        <f t="shared" si="23"/>
        <v>39795.47062</v>
      </c>
      <c r="K54" s="190">
        <f t="shared" si="23"/>
        <v>148458.75307999999</v>
      </c>
      <c r="L54" s="190">
        <f t="shared" si="23"/>
        <v>55784.038039999985</v>
      </c>
      <c r="M54" s="190">
        <f t="shared" si="23"/>
        <v>394693.48265999998</v>
      </c>
      <c r="N54" s="190">
        <f t="shared" si="23"/>
        <v>279126.49408999999</v>
      </c>
      <c r="O54" s="190">
        <f t="shared" si="23"/>
        <v>0</v>
      </c>
      <c r="P54" s="190">
        <f t="shared" si="23"/>
        <v>0</v>
      </c>
      <c r="Q54" s="190">
        <f t="shared" si="23"/>
        <v>2277606.8433800004</v>
      </c>
      <c r="R54" s="190">
        <f t="shared" si="23"/>
        <v>1712565.3975200001</v>
      </c>
      <c r="T54" s="31"/>
      <c r="V54" s="17"/>
      <c r="W54" s="117"/>
    </row>
    <row r="55" spans="1:23" x14ac:dyDescent="0.25">
      <c r="A55" s="2"/>
      <c r="B55" s="2"/>
      <c r="C55" s="2"/>
      <c r="D55" s="2"/>
      <c r="G55" s="13"/>
      <c r="H55" s="14"/>
      <c r="I55" s="102"/>
      <c r="J55" s="102"/>
      <c r="K55" s="104"/>
      <c r="L55" s="15"/>
      <c r="M55" s="15"/>
      <c r="N55" s="15"/>
      <c r="O55" s="15"/>
      <c r="P55" s="15"/>
      <c r="Q55" s="16"/>
      <c r="R55" s="1"/>
      <c r="S55" s="43"/>
    </row>
    <row r="56" spans="1:23" x14ac:dyDescent="0.25">
      <c r="A56" s="2"/>
      <c r="B56" s="2"/>
      <c r="C56" s="2"/>
      <c r="D56" s="2"/>
      <c r="G56" s="13"/>
      <c r="H56" s="13"/>
      <c r="I56" s="103"/>
      <c r="J56" s="103"/>
      <c r="K56" s="105"/>
      <c r="L56" s="13"/>
      <c r="M56" s="13"/>
      <c r="N56" s="13"/>
      <c r="O56" s="13"/>
      <c r="P56" s="13"/>
      <c r="Q56" s="13"/>
      <c r="R56" s="1"/>
      <c r="S56" s="43"/>
    </row>
    <row r="57" spans="1:23" x14ac:dyDescent="0.25">
      <c r="A57" s="2"/>
      <c r="B57" s="2"/>
      <c r="C57" s="2"/>
      <c r="D57" s="2"/>
      <c r="G57" s="13"/>
      <c r="H57" s="13"/>
      <c r="I57" s="103"/>
      <c r="J57" s="103"/>
      <c r="K57" s="106"/>
      <c r="L57" s="13"/>
      <c r="M57" s="13"/>
      <c r="N57" s="13"/>
      <c r="O57" s="13"/>
      <c r="P57" s="13"/>
      <c r="Q57" s="13"/>
      <c r="R57" s="1"/>
      <c r="S57" s="43"/>
    </row>
    <row r="58" spans="1:23" x14ac:dyDescent="0.25">
      <c r="A58" s="2"/>
      <c r="B58" s="2"/>
      <c r="C58" s="2"/>
      <c r="D58" s="2"/>
      <c r="F58" s="1"/>
      <c r="G58" s="1"/>
      <c r="H58" s="1"/>
      <c r="I58" s="1"/>
      <c r="J58" s="1"/>
      <c r="K58" s="1"/>
      <c r="L58" s="1"/>
      <c r="M58" s="1"/>
      <c r="N58" s="1"/>
      <c r="O58" s="1"/>
      <c r="P58" s="1"/>
      <c r="Q58" s="1"/>
      <c r="R58" s="1"/>
      <c r="S58" s="43"/>
    </row>
    <row r="59" spans="1:23" x14ac:dyDescent="0.25">
      <c r="A59" s="2"/>
      <c r="B59" s="2"/>
      <c r="C59" s="2"/>
      <c r="D59" s="2"/>
      <c r="F59" s="1"/>
      <c r="G59" s="1"/>
      <c r="H59" s="1"/>
      <c r="I59" s="1"/>
      <c r="J59" s="1"/>
      <c r="K59" s="1"/>
      <c r="Q59" s="1"/>
    </row>
  </sheetData>
  <mergeCells count="45">
    <mergeCell ref="A1:W1"/>
    <mergeCell ref="A2:W2"/>
    <mergeCell ref="A3:A5"/>
    <mergeCell ref="B3:B5"/>
    <mergeCell ref="C3:C5"/>
    <mergeCell ref="D3:D5"/>
    <mergeCell ref="E3:E5"/>
    <mergeCell ref="F3:F5"/>
    <mergeCell ref="G3:R3"/>
    <mergeCell ref="S3:T4"/>
    <mergeCell ref="U3:U5"/>
    <mergeCell ref="V3:V5"/>
    <mergeCell ref="W3:W5"/>
    <mergeCell ref="G4:H4"/>
    <mergeCell ref="I4:J4"/>
    <mergeCell ref="K4:L4"/>
    <mergeCell ref="A7:A10"/>
    <mergeCell ref="B7:B10"/>
    <mergeCell ref="C7:C10"/>
    <mergeCell ref="D7:D9"/>
    <mergeCell ref="E7:E9"/>
    <mergeCell ref="W7:W9"/>
    <mergeCell ref="F7:F9"/>
    <mergeCell ref="M4:N4"/>
    <mergeCell ref="O4:P4"/>
    <mergeCell ref="Q4:R4"/>
    <mergeCell ref="B12:B13"/>
    <mergeCell ref="B14:B16"/>
    <mergeCell ref="B17:B24"/>
    <mergeCell ref="E19:E24"/>
    <mergeCell ref="W19:W24"/>
    <mergeCell ref="W12:W13"/>
    <mergeCell ref="W26:W31"/>
    <mergeCell ref="U27:U30"/>
    <mergeCell ref="B32:D32"/>
    <mergeCell ref="A33:A36"/>
    <mergeCell ref="B33:B36"/>
    <mergeCell ref="E33:E52"/>
    <mergeCell ref="F33:F52"/>
    <mergeCell ref="W33:W52"/>
    <mergeCell ref="A25:A28"/>
    <mergeCell ref="B25:B31"/>
    <mergeCell ref="C25:C28"/>
    <mergeCell ref="E26:E31"/>
    <mergeCell ref="F26:F31"/>
  </mergeCells>
  <pageMargins left="0.25" right="0.25" top="0.75" bottom="0.75" header="0.3" footer="0.3"/>
  <pageSetup paperSize="9"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view="pageBreakPreview" zoomScale="70" zoomScaleNormal="100" zoomScaleSheetLayoutView="70" workbookViewId="0">
      <pane xSplit="8" ySplit="5" topLeftCell="I37" activePane="bottomRight" state="frozen"/>
      <selection pane="topRight" activeCell="I1" sqref="I1"/>
      <selection pane="bottomLeft" activeCell="A6" sqref="A6"/>
      <selection pane="bottomRight" activeCell="L37" sqref="L37"/>
    </sheetView>
  </sheetViews>
  <sheetFormatPr defaultRowHeight="15" x14ac:dyDescent="0.25"/>
  <cols>
    <col min="1" max="1" width="7.85546875" customWidth="1"/>
    <col min="2" max="2" width="20.5703125" customWidth="1"/>
    <col min="3" max="3" width="5.7109375" customWidth="1"/>
    <col min="4" max="6" width="30.7109375" customWidth="1"/>
    <col min="7" max="7" width="15.140625" customWidth="1"/>
    <col min="8" max="8" width="15" customWidth="1"/>
    <col min="9" max="9" width="14.28515625" customWidth="1"/>
    <col min="10" max="10" width="13.85546875" customWidth="1"/>
    <col min="11" max="11" width="14.7109375" customWidth="1"/>
    <col min="12" max="12" width="13.42578125" customWidth="1"/>
    <col min="13" max="14" width="13.85546875" customWidth="1"/>
    <col min="15" max="15" width="12.7109375" hidden="1" customWidth="1"/>
    <col min="16" max="16" width="12.140625" hidden="1" customWidth="1"/>
    <col min="17" max="17" width="13.85546875" customWidth="1"/>
    <col min="18" max="18" width="15.85546875" customWidth="1"/>
    <col min="19" max="19" width="24.85546875" customWidth="1"/>
    <col min="20" max="20" width="19.85546875" customWidth="1"/>
    <col min="21" max="21" width="29.28515625" customWidth="1"/>
    <col min="22" max="22" width="17.42578125" hidden="1" customWidth="1"/>
    <col min="23" max="23" width="19.140625" customWidth="1"/>
    <col min="24" max="25" width="0" hidden="1" customWidth="1"/>
  </cols>
  <sheetData>
    <row r="1" spans="1:23" ht="16.5" x14ac:dyDescent="0.25">
      <c r="A1" s="266" t="s">
        <v>23</v>
      </c>
      <c r="B1" s="266"/>
      <c r="C1" s="266"/>
      <c r="D1" s="266"/>
      <c r="E1" s="266"/>
      <c r="F1" s="266"/>
      <c r="G1" s="266"/>
      <c r="H1" s="266"/>
      <c r="I1" s="266"/>
      <c r="J1" s="266"/>
      <c r="K1" s="266"/>
      <c r="L1" s="266"/>
      <c r="M1" s="266"/>
      <c r="N1" s="266"/>
      <c r="O1" s="266"/>
      <c r="P1" s="266"/>
      <c r="Q1" s="266"/>
      <c r="R1" s="266"/>
      <c r="S1" s="266"/>
      <c r="T1" s="266"/>
      <c r="U1" s="266"/>
      <c r="V1" s="266"/>
      <c r="W1" s="266"/>
    </row>
    <row r="2" spans="1:23" ht="17.25" thickBot="1" x14ac:dyDescent="0.3">
      <c r="A2" s="267" t="s">
        <v>132</v>
      </c>
      <c r="B2" s="267"/>
      <c r="C2" s="267"/>
      <c r="D2" s="267"/>
      <c r="E2" s="267"/>
      <c r="F2" s="267"/>
      <c r="G2" s="267"/>
      <c r="H2" s="267"/>
      <c r="I2" s="267"/>
      <c r="J2" s="267"/>
      <c r="K2" s="267"/>
      <c r="L2" s="267"/>
      <c r="M2" s="267"/>
      <c r="N2" s="267"/>
      <c r="O2" s="267"/>
      <c r="P2" s="267"/>
      <c r="Q2" s="267"/>
      <c r="R2" s="267"/>
      <c r="S2" s="267"/>
      <c r="T2" s="267"/>
      <c r="U2" s="267"/>
      <c r="V2" s="267"/>
      <c r="W2" s="267"/>
    </row>
    <row r="3" spans="1:23" ht="27" customHeight="1" x14ac:dyDescent="0.25">
      <c r="A3" s="268" t="s">
        <v>12</v>
      </c>
      <c r="B3" s="271" t="s">
        <v>5</v>
      </c>
      <c r="C3" s="271" t="s">
        <v>0</v>
      </c>
      <c r="D3" s="274" t="s">
        <v>15</v>
      </c>
      <c r="E3" s="274" t="s">
        <v>18</v>
      </c>
      <c r="F3" s="274" t="s">
        <v>16</v>
      </c>
      <c r="G3" s="277" t="s">
        <v>87</v>
      </c>
      <c r="H3" s="278"/>
      <c r="I3" s="278"/>
      <c r="J3" s="278"/>
      <c r="K3" s="278"/>
      <c r="L3" s="278"/>
      <c r="M3" s="278"/>
      <c r="N3" s="278"/>
      <c r="O3" s="278"/>
      <c r="P3" s="278"/>
      <c r="Q3" s="278"/>
      <c r="R3" s="279"/>
      <c r="S3" s="271" t="s">
        <v>1</v>
      </c>
      <c r="T3" s="271"/>
      <c r="U3" s="271" t="s">
        <v>21</v>
      </c>
      <c r="V3" s="280" t="s">
        <v>30</v>
      </c>
      <c r="W3" s="282" t="s">
        <v>2</v>
      </c>
    </row>
    <row r="4" spans="1:23" ht="39.75" customHeight="1" x14ac:dyDescent="0.25">
      <c r="A4" s="269"/>
      <c r="B4" s="272"/>
      <c r="C4" s="272"/>
      <c r="D4" s="275"/>
      <c r="E4" s="275"/>
      <c r="F4" s="275"/>
      <c r="G4" s="275" t="s">
        <v>19</v>
      </c>
      <c r="H4" s="275"/>
      <c r="I4" s="272" t="s">
        <v>20</v>
      </c>
      <c r="J4" s="272"/>
      <c r="K4" s="272" t="s">
        <v>109</v>
      </c>
      <c r="L4" s="272"/>
      <c r="M4" s="272" t="s">
        <v>28</v>
      </c>
      <c r="N4" s="272"/>
      <c r="O4" s="285" t="s">
        <v>39</v>
      </c>
      <c r="P4" s="286"/>
      <c r="Q4" s="285" t="s">
        <v>31</v>
      </c>
      <c r="R4" s="286"/>
      <c r="S4" s="272"/>
      <c r="T4" s="272"/>
      <c r="U4" s="272"/>
      <c r="V4" s="281"/>
      <c r="W4" s="283"/>
    </row>
    <row r="5" spans="1:23" ht="29.25" customHeight="1" x14ac:dyDescent="0.25">
      <c r="A5" s="270"/>
      <c r="B5" s="273"/>
      <c r="C5" s="273"/>
      <c r="D5" s="276"/>
      <c r="E5" s="276"/>
      <c r="F5" s="276"/>
      <c r="G5" s="154" t="s">
        <v>13</v>
      </c>
      <c r="H5" s="154" t="s">
        <v>14</v>
      </c>
      <c r="I5" s="153" t="s">
        <v>13</v>
      </c>
      <c r="J5" s="153" t="s">
        <v>14</v>
      </c>
      <c r="K5" s="153" t="s">
        <v>13</v>
      </c>
      <c r="L5" s="153" t="s">
        <v>14</v>
      </c>
      <c r="M5" s="153" t="s">
        <v>13</v>
      </c>
      <c r="N5" s="153" t="s">
        <v>14</v>
      </c>
      <c r="O5" s="153" t="s">
        <v>13</v>
      </c>
      <c r="P5" s="153" t="s">
        <v>14</v>
      </c>
      <c r="Q5" s="153" t="s">
        <v>13</v>
      </c>
      <c r="R5" s="153" t="s">
        <v>14</v>
      </c>
      <c r="S5" s="153" t="s">
        <v>13</v>
      </c>
      <c r="T5" s="64" t="s">
        <v>14</v>
      </c>
      <c r="U5" s="273"/>
      <c r="V5" s="281"/>
      <c r="W5" s="284"/>
    </row>
    <row r="6" spans="1:23" ht="29.25" customHeight="1" thickBot="1" x14ac:dyDescent="0.3">
      <c r="A6" s="32"/>
      <c r="B6" s="155"/>
      <c r="C6" s="155"/>
      <c r="D6" s="166"/>
      <c r="E6" s="166"/>
      <c r="F6" s="166"/>
      <c r="G6" s="35">
        <f t="shared" ref="G6:R6" si="0">G7+G17+G10</f>
        <v>0</v>
      </c>
      <c r="H6" s="35">
        <f t="shared" si="0"/>
        <v>0</v>
      </c>
      <c r="I6" s="35">
        <f t="shared" si="0"/>
        <v>6294.9853800000001</v>
      </c>
      <c r="J6" s="35">
        <f t="shared" si="0"/>
        <v>3877.7402099999999</v>
      </c>
      <c r="K6" s="35">
        <f t="shared" si="0"/>
        <v>229.46777</v>
      </c>
      <c r="L6" s="35">
        <f t="shared" si="0"/>
        <v>169.74727000000001</v>
      </c>
      <c r="M6" s="35">
        <f t="shared" si="0"/>
        <v>294385.50106000004</v>
      </c>
      <c r="N6" s="35">
        <f t="shared" si="0"/>
        <v>185032.45295000001</v>
      </c>
      <c r="O6" s="35">
        <f t="shared" si="0"/>
        <v>0</v>
      </c>
      <c r="P6" s="35">
        <f t="shared" si="0"/>
        <v>0</v>
      </c>
      <c r="Q6" s="35">
        <f t="shared" si="0"/>
        <v>300909.95421</v>
      </c>
      <c r="R6" s="35">
        <f t="shared" si="0"/>
        <v>189079.94043000002</v>
      </c>
      <c r="S6" s="155"/>
      <c r="T6" s="96"/>
      <c r="U6" s="155"/>
      <c r="V6" s="155"/>
      <c r="W6" s="163"/>
    </row>
    <row r="7" spans="1:23" ht="54" customHeight="1" x14ac:dyDescent="0.25">
      <c r="A7" s="287">
        <v>1</v>
      </c>
      <c r="B7" s="289" t="s">
        <v>25</v>
      </c>
      <c r="C7" s="291">
        <v>1</v>
      </c>
      <c r="D7" s="280" t="s">
        <v>3</v>
      </c>
      <c r="E7" s="280" t="s">
        <v>24</v>
      </c>
      <c r="F7" s="304" t="s">
        <v>55</v>
      </c>
      <c r="G7" s="74">
        <v>0</v>
      </c>
      <c r="H7" s="74">
        <v>0</v>
      </c>
      <c r="I7" s="74">
        <f>I8+I9</f>
        <v>4248.9653799999996</v>
      </c>
      <c r="J7" s="74">
        <f t="shared" ref="J7:R7" si="1">J8+J9</f>
        <v>2956.6102099999998</v>
      </c>
      <c r="K7" s="74">
        <f t="shared" si="1"/>
        <v>184.93777</v>
      </c>
      <c r="L7" s="74">
        <f t="shared" si="1"/>
        <v>141.61727000000002</v>
      </c>
      <c r="M7" s="74">
        <f t="shared" si="1"/>
        <v>191948.65106</v>
      </c>
      <c r="N7" s="74">
        <f t="shared" si="1"/>
        <v>138519.04295</v>
      </c>
      <c r="O7" s="74">
        <f t="shared" si="1"/>
        <v>0</v>
      </c>
      <c r="P7" s="74">
        <f t="shared" si="1"/>
        <v>0</v>
      </c>
      <c r="Q7" s="74">
        <f t="shared" si="1"/>
        <v>196382.55420999997</v>
      </c>
      <c r="R7" s="74">
        <f t="shared" si="1"/>
        <v>141617.27043</v>
      </c>
      <c r="S7" s="170" t="s">
        <v>4</v>
      </c>
      <c r="T7" s="97"/>
      <c r="U7" s="57"/>
      <c r="V7" s="58"/>
      <c r="W7" s="280" t="s">
        <v>41</v>
      </c>
    </row>
    <row r="8" spans="1:23" ht="78.75" customHeight="1" x14ac:dyDescent="0.25">
      <c r="A8" s="288"/>
      <c r="B8" s="290"/>
      <c r="C8" s="292"/>
      <c r="D8" s="281"/>
      <c r="E8" s="281"/>
      <c r="F8" s="305"/>
      <c r="G8" s="74">
        <v>0</v>
      </c>
      <c r="H8" s="74">
        <v>0</v>
      </c>
      <c r="I8" s="79">
        <v>1251.3826799999999</v>
      </c>
      <c r="J8" s="79">
        <v>913.11167999999998</v>
      </c>
      <c r="K8" s="79">
        <v>59.93938</v>
      </c>
      <c r="L8" s="79">
        <v>43.736699999999999</v>
      </c>
      <c r="M8" s="79">
        <v>58628.063329999997</v>
      </c>
      <c r="N8" s="79">
        <v>42779.855190000002</v>
      </c>
      <c r="O8" s="77"/>
      <c r="P8" s="77"/>
      <c r="Q8" s="74">
        <f t="shared" ref="Q8:Q10" si="2">G8+I8+K8+M8</f>
        <v>59939.385389999996</v>
      </c>
      <c r="R8" s="74">
        <f t="shared" ref="R8:R10" si="3">J8+L8+N8+P8</f>
        <v>43736.703570000005</v>
      </c>
      <c r="S8" s="170" t="s">
        <v>76</v>
      </c>
      <c r="T8" s="170" t="s">
        <v>17</v>
      </c>
      <c r="U8" s="170" t="s">
        <v>78</v>
      </c>
      <c r="V8" s="74">
        <f t="shared" ref="V8:V9" si="4">R8</f>
        <v>43736.703570000005</v>
      </c>
      <c r="W8" s="281"/>
    </row>
    <row r="9" spans="1:23" ht="82.5" customHeight="1" x14ac:dyDescent="0.25">
      <c r="A9" s="288"/>
      <c r="B9" s="290"/>
      <c r="C9" s="292"/>
      <c r="D9" s="293"/>
      <c r="E9" s="293"/>
      <c r="F9" s="306"/>
      <c r="G9" s="74">
        <v>0</v>
      </c>
      <c r="H9" s="74">
        <v>0</v>
      </c>
      <c r="I9" s="79">
        <v>2997.5826999999999</v>
      </c>
      <c r="J9" s="79">
        <v>2043.4985300000001</v>
      </c>
      <c r="K9" s="79">
        <v>124.99839</v>
      </c>
      <c r="L9" s="79">
        <v>97.880570000000006</v>
      </c>
      <c r="M9" s="79">
        <v>133320.58773</v>
      </c>
      <c r="N9" s="79">
        <v>95739.187760000001</v>
      </c>
      <c r="O9" s="77"/>
      <c r="P9" s="77"/>
      <c r="Q9" s="74">
        <f t="shared" si="2"/>
        <v>136443.16881999999</v>
      </c>
      <c r="R9" s="74">
        <f t="shared" si="3"/>
        <v>97880.566860000006</v>
      </c>
      <c r="S9" s="170" t="s">
        <v>136</v>
      </c>
      <c r="T9" s="170" t="s">
        <v>17</v>
      </c>
      <c r="U9" s="170" t="s">
        <v>79</v>
      </c>
      <c r="V9" s="74">
        <f t="shared" si="4"/>
        <v>97880.566860000006</v>
      </c>
      <c r="W9" s="293"/>
    </row>
    <row r="10" spans="1:23" ht="409.6" thickBot="1" x14ac:dyDescent="0.3">
      <c r="A10" s="288"/>
      <c r="B10" s="290"/>
      <c r="C10" s="292"/>
      <c r="D10" s="184" t="s">
        <v>3</v>
      </c>
      <c r="E10" s="187" t="s">
        <v>73</v>
      </c>
      <c r="F10" s="217" t="s">
        <v>137</v>
      </c>
      <c r="G10" s="74">
        <v>0</v>
      </c>
      <c r="H10" s="74">
        <v>0</v>
      </c>
      <c r="I10" s="79">
        <v>2046.02</v>
      </c>
      <c r="J10" s="79">
        <v>921.13</v>
      </c>
      <c r="K10" s="79">
        <v>44.53</v>
      </c>
      <c r="L10" s="79">
        <v>28.13</v>
      </c>
      <c r="M10" s="79">
        <v>102436.85</v>
      </c>
      <c r="N10" s="79">
        <v>46513.41</v>
      </c>
      <c r="O10" s="79"/>
      <c r="P10" s="79"/>
      <c r="Q10" s="74">
        <f t="shared" si="2"/>
        <v>104527.40000000001</v>
      </c>
      <c r="R10" s="74">
        <f t="shared" si="3"/>
        <v>47462.670000000006</v>
      </c>
      <c r="S10" s="68">
        <v>45291</v>
      </c>
      <c r="T10" s="170" t="s">
        <v>48</v>
      </c>
      <c r="U10" s="170"/>
      <c r="V10" s="170"/>
      <c r="W10" s="152" t="s">
        <v>33</v>
      </c>
    </row>
    <row r="11" spans="1:23" ht="24" hidden="1" customHeight="1" x14ac:dyDescent="0.25">
      <c r="A11" s="288"/>
      <c r="B11" s="292" t="s">
        <v>72</v>
      </c>
      <c r="C11" s="292"/>
      <c r="D11" s="55"/>
      <c r="E11" s="292" t="s">
        <v>56</v>
      </c>
      <c r="F11" s="321" t="s">
        <v>57</v>
      </c>
      <c r="G11" s="80">
        <f>G12+G13+G14+G15</f>
        <v>0</v>
      </c>
      <c r="H11" s="80">
        <f t="shared" ref="H11:P11" si="5">H12+H13+H14+H15</f>
        <v>0</v>
      </c>
      <c r="I11" s="80">
        <f t="shared" si="5"/>
        <v>0</v>
      </c>
      <c r="J11" s="80">
        <f t="shared" si="5"/>
        <v>0</v>
      </c>
      <c r="K11" s="80">
        <f t="shared" si="5"/>
        <v>0</v>
      </c>
      <c r="L11" s="80">
        <f t="shared" si="5"/>
        <v>0</v>
      </c>
      <c r="M11" s="80">
        <f t="shared" si="5"/>
        <v>0</v>
      </c>
      <c r="N11" s="80">
        <f t="shared" si="5"/>
        <v>0</v>
      </c>
      <c r="O11" s="80">
        <f t="shared" si="5"/>
        <v>0</v>
      </c>
      <c r="P11" s="80">
        <f t="shared" si="5"/>
        <v>0</v>
      </c>
      <c r="Q11" s="91">
        <f>G11+I11+K11+M11</f>
        <v>0</v>
      </c>
      <c r="R11" s="91">
        <f>H11+J11+L11+N11</f>
        <v>0</v>
      </c>
      <c r="S11" s="64"/>
      <c r="T11" s="97"/>
      <c r="U11" s="64"/>
      <c r="V11" s="81">
        <f>R11</f>
        <v>0</v>
      </c>
      <c r="W11" s="152"/>
    </row>
    <row r="12" spans="1:23" ht="32.25" hidden="1" customHeight="1" x14ac:dyDescent="0.25">
      <c r="A12" s="288"/>
      <c r="B12" s="290"/>
      <c r="C12" s="292"/>
      <c r="D12" s="292" t="s">
        <v>50</v>
      </c>
      <c r="E12" s="290"/>
      <c r="F12" s="322"/>
      <c r="G12" s="79"/>
      <c r="H12" s="75"/>
      <c r="I12" s="74"/>
      <c r="J12" s="74"/>
      <c r="K12" s="74"/>
      <c r="L12" s="74"/>
      <c r="M12" s="74">
        <v>0</v>
      </c>
      <c r="N12" s="74">
        <v>0</v>
      </c>
      <c r="O12" s="78"/>
      <c r="P12" s="78"/>
      <c r="Q12" s="74">
        <f t="shared" ref="Q12:R15" si="6">G12+I12+K12+M12</f>
        <v>0</v>
      </c>
      <c r="R12" s="74">
        <f t="shared" si="6"/>
        <v>0</v>
      </c>
      <c r="S12" s="70" t="s">
        <v>58</v>
      </c>
      <c r="T12" s="53" t="s">
        <v>82</v>
      </c>
      <c r="U12" s="64" t="s">
        <v>59</v>
      </c>
      <c r="V12" s="81">
        <f t="shared" ref="V12:V15" si="7">R12</f>
        <v>0</v>
      </c>
      <c r="W12" s="324" t="s">
        <v>41</v>
      </c>
    </row>
    <row r="13" spans="1:23" ht="39" hidden="1" customHeight="1" x14ac:dyDescent="0.25">
      <c r="A13" s="288"/>
      <c r="B13" s="290"/>
      <c r="C13" s="292"/>
      <c r="D13" s="320"/>
      <c r="E13" s="290"/>
      <c r="F13" s="322"/>
      <c r="G13" s="79"/>
      <c r="H13" s="75"/>
      <c r="I13" s="74"/>
      <c r="J13" s="74"/>
      <c r="K13" s="74"/>
      <c r="L13" s="74"/>
      <c r="M13" s="74"/>
      <c r="N13" s="74"/>
      <c r="O13" s="78"/>
      <c r="P13" s="78"/>
      <c r="Q13" s="74">
        <f t="shared" si="6"/>
        <v>0</v>
      </c>
      <c r="R13" s="74">
        <f t="shared" si="6"/>
        <v>0</v>
      </c>
      <c r="S13" s="70" t="s">
        <v>70</v>
      </c>
      <c r="T13" s="53">
        <v>44924</v>
      </c>
      <c r="U13" s="64" t="s">
        <v>60</v>
      </c>
      <c r="V13" s="81">
        <f t="shared" si="7"/>
        <v>0</v>
      </c>
      <c r="W13" s="324"/>
    </row>
    <row r="14" spans="1:23" ht="33.75" hidden="1" customHeight="1" x14ac:dyDescent="0.25">
      <c r="A14" s="288"/>
      <c r="B14" s="290"/>
      <c r="C14" s="292"/>
      <c r="D14" s="292" t="s">
        <v>51</v>
      </c>
      <c r="E14" s="290"/>
      <c r="F14" s="322"/>
      <c r="G14" s="79"/>
      <c r="H14" s="75"/>
      <c r="I14" s="74"/>
      <c r="J14" s="74"/>
      <c r="K14" s="74"/>
      <c r="L14" s="74"/>
      <c r="M14" s="74"/>
      <c r="N14" s="74"/>
      <c r="O14" s="78"/>
      <c r="P14" s="78"/>
      <c r="Q14" s="74">
        <f t="shared" si="6"/>
        <v>0</v>
      </c>
      <c r="R14" s="74">
        <f t="shared" si="6"/>
        <v>0</v>
      </c>
      <c r="S14" s="70" t="s">
        <v>61</v>
      </c>
      <c r="T14" s="53" t="s">
        <v>83</v>
      </c>
      <c r="U14" s="64" t="s">
        <v>62</v>
      </c>
      <c r="V14" s="81">
        <f t="shared" si="7"/>
        <v>0</v>
      </c>
      <c r="W14" s="324"/>
    </row>
    <row r="15" spans="1:23" ht="37.5" hidden="1" customHeight="1" thickBot="1" x14ac:dyDescent="0.3">
      <c r="A15" s="288"/>
      <c r="B15" s="319"/>
      <c r="C15" s="292"/>
      <c r="D15" s="320"/>
      <c r="E15" s="320"/>
      <c r="F15" s="323"/>
      <c r="G15" s="74"/>
      <c r="H15" s="75"/>
      <c r="I15" s="74"/>
      <c r="J15" s="74"/>
      <c r="K15" s="74"/>
      <c r="L15" s="74"/>
      <c r="M15" s="74"/>
      <c r="N15" s="74"/>
      <c r="O15" s="78"/>
      <c r="P15" s="78"/>
      <c r="Q15" s="74">
        <f t="shared" si="6"/>
        <v>0</v>
      </c>
      <c r="R15" s="74">
        <f t="shared" si="6"/>
        <v>0</v>
      </c>
      <c r="S15" s="70" t="s">
        <v>69</v>
      </c>
      <c r="T15" s="53">
        <v>44897</v>
      </c>
      <c r="U15" s="170" t="s">
        <v>63</v>
      </c>
      <c r="V15" s="81">
        <f t="shared" si="7"/>
        <v>0</v>
      </c>
      <c r="W15" s="325"/>
    </row>
    <row r="16" spans="1:23" ht="185.25" hidden="1" customHeight="1" thickBot="1" x14ac:dyDescent="0.3">
      <c r="A16" s="30">
        <v>2</v>
      </c>
      <c r="B16" s="46" t="s">
        <v>27</v>
      </c>
      <c r="C16" s="159">
        <v>2</v>
      </c>
      <c r="D16" s="6" t="s">
        <v>6</v>
      </c>
      <c r="E16" s="159" t="s">
        <v>29</v>
      </c>
      <c r="F16" s="162" t="s">
        <v>22</v>
      </c>
      <c r="G16" s="82">
        <v>2675.3750500000001</v>
      </c>
      <c r="H16" s="82">
        <v>1337.6875399999999</v>
      </c>
      <c r="I16" s="74">
        <v>54.654240000000001</v>
      </c>
      <c r="J16" s="82">
        <v>27.327120000000001</v>
      </c>
      <c r="K16" s="82">
        <v>2.7337699999999998</v>
      </c>
      <c r="L16" s="82">
        <v>1.3668800000000001</v>
      </c>
      <c r="M16" s="82"/>
      <c r="N16" s="82"/>
      <c r="O16" s="82"/>
      <c r="P16" s="82"/>
      <c r="Q16" s="74">
        <f t="shared" ref="Q16:R17" si="8">I16+K16+M16</f>
        <v>57.388010000000001</v>
      </c>
      <c r="R16" s="74">
        <f t="shared" si="8"/>
        <v>28.694000000000003</v>
      </c>
      <c r="S16" s="83" t="s">
        <v>68</v>
      </c>
      <c r="T16" s="98" t="s">
        <v>17</v>
      </c>
      <c r="U16" s="54" t="s">
        <v>32</v>
      </c>
      <c r="V16" s="84">
        <v>4298.91</v>
      </c>
      <c r="W16" s="164" t="s">
        <v>7</v>
      </c>
    </row>
    <row r="17" spans="1:23" ht="198" hidden="1" customHeight="1" thickBot="1" x14ac:dyDescent="0.3">
      <c r="A17" s="37"/>
      <c r="B17" s="47" t="s">
        <v>52</v>
      </c>
      <c r="C17" s="157"/>
      <c r="D17" s="157" t="s">
        <v>44</v>
      </c>
      <c r="E17" s="158" t="s">
        <v>45</v>
      </c>
      <c r="F17" s="161" t="s">
        <v>40</v>
      </c>
      <c r="G17" s="78">
        <v>0</v>
      </c>
      <c r="H17" s="78">
        <v>0</v>
      </c>
      <c r="I17" s="78"/>
      <c r="J17" s="78"/>
      <c r="K17" s="78"/>
      <c r="L17" s="78"/>
      <c r="M17" s="78"/>
      <c r="N17" s="78"/>
      <c r="O17" s="78"/>
      <c r="P17" s="78"/>
      <c r="Q17" s="74">
        <f t="shared" si="8"/>
        <v>0</v>
      </c>
      <c r="R17" s="74">
        <f t="shared" si="8"/>
        <v>0</v>
      </c>
      <c r="S17" s="172"/>
      <c r="T17" s="53"/>
      <c r="U17" s="170"/>
      <c r="V17" s="74"/>
      <c r="W17" s="163" t="s">
        <v>46</v>
      </c>
    </row>
    <row r="18" spans="1:23" ht="201" hidden="1" customHeight="1" thickBot="1" x14ac:dyDescent="0.3">
      <c r="A18" s="39"/>
      <c r="B18" s="25" t="s">
        <v>27</v>
      </c>
      <c r="C18" s="158">
        <v>3</v>
      </c>
      <c r="D18" s="3"/>
      <c r="E18" s="158"/>
      <c r="F18" s="8"/>
      <c r="G18" s="86"/>
      <c r="H18" s="86"/>
      <c r="I18" s="86"/>
      <c r="J18" s="86"/>
      <c r="K18" s="86"/>
      <c r="L18" s="86"/>
      <c r="M18" s="86"/>
      <c r="N18" s="86"/>
      <c r="O18" s="86"/>
      <c r="P18" s="86"/>
      <c r="Q18" s="87">
        <f t="shared" ref="Q18:R33" si="9">G18+I18+K18+M18</f>
        <v>0</v>
      </c>
      <c r="R18" s="87">
        <f t="shared" si="9"/>
        <v>0</v>
      </c>
      <c r="S18" s="64"/>
      <c r="T18" s="99"/>
      <c r="U18" s="65"/>
      <c r="V18" s="74"/>
      <c r="W18" s="156" t="s">
        <v>41</v>
      </c>
    </row>
    <row r="19" spans="1:23" ht="36" customHeight="1" x14ac:dyDescent="0.25">
      <c r="A19" s="59">
        <v>2</v>
      </c>
      <c r="B19" s="297" t="s">
        <v>37</v>
      </c>
      <c r="C19" s="158"/>
      <c r="D19" s="215"/>
      <c r="E19" s="185"/>
      <c r="F19" s="175"/>
      <c r="G19" s="87"/>
      <c r="H19" s="87"/>
      <c r="I19" s="87">
        <f>I20+I21</f>
        <v>1390.8</v>
      </c>
      <c r="J19" s="87">
        <f t="shared" ref="J19:R19" si="10">J20+J21</f>
        <v>619.70000000000005</v>
      </c>
      <c r="K19" s="87">
        <f t="shared" si="10"/>
        <v>463.6</v>
      </c>
      <c r="L19" s="87">
        <f t="shared" si="10"/>
        <v>206.6</v>
      </c>
      <c r="M19" s="87">
        <f t="shared" si="10"/>
        <v>0</v>
      </c>
      <c r="N19" s="87">
        <f t="shared" si="10"/>
        <v>0</v>
      </c>
      <c r="O19" s="87">
        <f t="shared" si="10"/>
        <v>0</v>
      </c>
      <c r="P19" s="87">
        <f t="shared" si="10"/>
        <v>0</v>
      </c>
      <c r="Q19" s="87">
        <f t="shared" si="10"/>
        <v>1854.4</v>
      </c>
      <c r="R19" s="87">
        <f t="shared" si="10"/>
        <v>826.30000000000007</v>
      </c>
      <c r="S19" s="170"/>
      <c r="T19" s="53"/>
      <c r="U19" s="66"/>
      <c r="V19" s="74"/>
      <c r="W19" s="163"/>
    </row>
    <row r="20" spans="1:23" ht="193.5" customHeight="1" thickBot="1" x14ac:dyDescent="0.3">
      <c r="A20" s="39"/>
      <c r="B20" s="298"/>
      <c r="C20" s="157"/>
      <c r="D20" s="187" t="s">
        <v>148</v>
      </c>
      <c r="E20" s="183" t="s">
        <v>47</v>
      </c>
      <c r="F20" s="183" t="s">
        <v>149</v>
      </c>
      <c r="G20" s="82">
        <v>0</v>
      </c>
      <c r="H20" s="82">
        <v>0</v>
      </c>
      <c r="I20" s="82">
        <v>1390.8</v>
      </c>
      <c r="J20" s="82">
        <v>619.70000000000005</v>
      </c>
      <c r="K20" s="82">
        <v>463.6</v>
      </c>
      <c r="L20" s="82">
        <v>206.6</v>
      </c>
      <c r="M20" s="82">
        <v>0</v>
      </c>
      <c r="N20" s="78">
        <v>0</v>
      </c>
      <c r="O20" s="78">
        <v>0</v>
      </c>
      <c r="P20" s="78"/>
      <c r="Q20" s="74">
        <f t="shared" si="9"/>
        <v>1854.4</v>
      </c>
      <c r="R20" s="74">
        <f t="shared" si="9"/>
        <v>826.30000000000007</v>
      </c>
      <c r="S20" s="88">
        <v>45290</v>
      </c>
      <c r="T20" s="71" t="s">
        <v>107</v>
      </c>
      <c r="U20" s="108"/>
      <c r="V20" s="109">
        <f t="shared" ref="V20:V35" si="11">R20</f>
        <v>826.30000000000007</v>
      </c>
      <c r="W20" s="170" t="s">
        <v>49</v>
      </c>
    </row>
    <row r="21" spans="1:23" s="22" customFormat="1" ht="207" hidden="1" customHeight="1" thickBot="1" x14ac:dyDescent="0.3">
      <c r="A21" s="40"/>
      <c r="B21" s="301"/>
      <c r="C21" s="159"/>
      <c r="D21" s="216"/>
      <c r="E21" s="186" t="s">
        <v>43</v>
      </c>
      <c r="F21" s="52" t="s">
        <v>75</v>
      </c>
      <c r="G21" s="78">
        <v>0</v>
      </c>
      <c r="H21" s="78">
        <v>0</v>
      </c>
      <c r="I21" s="78"/>
      <c r="J21" s="78"/>
      <c r="K21" s="78"/>
      <c r="L21" s="78"/>
      <c r="M21" s="78"/>
      <c r="N21" s="76"/>
      <c r="O21" s="76"/>
      <c r="P21" s="76"/>
      <c r="Q21" s="74">
        <f t="shared" si="9"/>
        <v>0</v>
      </c>
      <c r="R21" s="74">
        <f t="shared" si="9"/>
        <v>0</v>
      </c>
      <c r="S21" s="107">
        <v>44925</v>
      </c>
      <c r="T21" s="69">
        <v>44925</v>
      </c>
      <c r="U21" s="108"/>
      <c r="V21" s="109">
        <f t="shared" si="11"/>
        <v>0</v>
      </c>
      <c r="W21" s="110" t="s">
        <v>71</v>
      </c>
    </row>
    <row r="22" spans="1:23" s="117" customFormat="1" ht="32.25" customHeight="1" x14ac:dyDescent="0.25">
      <c r="A22" s="112"/>
      <c r="B22" s="297" t="s">
        <v>94</v>
      </c>
      <c r="C22" s="157"/>
      <c r="D22" s="160"/>
      <c r="E22" s="165"/>
      <c r="F22" s="162"/>
      <c r="G22" s="148">
        <f>G23+G24</f>
        <v>6098.6</v>
      </c>
      <c r="H22" s="148">
        <f>H23+H24</f>
        <v>6098.6</v>
      </c>
      <c r="I22" s="148">
        <f t="shared" ref="I22:R22" si="12">I23+I24</f>
        <v>1037.5999999999999</v>
      </c>
      <c r="J22" s="148">
        <f t="shared" si="12"/>
        <v>1037.5999999999999</v>
      </c>
      <c r="K22" s="148">
        <f t="shared" si="12"/>
        <v>2378.6999999999998</v>
      </c>
      <c r="L22" s="148">
        <f t="shared" si="12"/>
        <v>2378.6999999999998</v>
      </c>
      <c r="M22" s="148">
        <f t="shared" si="12"/>
        <v>0</v>
      </c>
      <c r="N22" s="148">
        <f t="shared" si="12"/>
        <v>0</v>
      </c>
      <c r="O22" s="148">
        <f t="shared" si="12"/>
        <v>0</v>
      </c>
      <c r="P22" s="148">
        <f t="shared" si="12"/>
        <v>0</v>
      </c>
      <c r="Q22" s="148">
        <f t="shared" si="12"/>
        <v>9514.9</v>
      </c>
      <c r="R22" s="148">
        <f t="shared" si="12"/>
        <v>9514.9</v>
      </c>
      <c r="S22" s="107"/>
      <c r="T22" s="114"/>
      <c r="U22" s="108"/>
      <c r="V22" s="115"/>
      <c r="W22" s="116"/>
    </row>
    <row r="23" spans="1:23" s="117" customFormat="1" ht="214.5" customHeight="1" x14ac:dyDescent="0.25">
      <c r="A23" s="112"/>
      <c r="B23" s="298"/>
      <c r="C23" s="157"/>
      <c r="D23" s="177" t="s">
        <v>133</v>
      </c>
      <c r="E23" s="127" t="s">
        <v>95</v>
      </c>
      <c r="F23" s="66" t="s">
        <v>104</v>
      </c>
      <c r="G23" s="82">
        <v>3726</v>
      </c>
      <c r="H23" s="82">
        <v>3726</v>
      </c>
      <c r="I23" s="82">
        <v>774</v>
      </c>
      <c r="J23" s="82">
        <v>774</v>
      </c>
      <c r="K23" s="82">
        <v>1500</v>
      </c>
      <c r="L23" s="82">
        <v>1500</v>
      </c>
      <c r="M23" s="82">
        <v>0</v>
      </c>
      <c r="N23" s="82">
        <v>0</v>
      </c>
      <c r="O23" s="82"/>
      <c r="P23" s="82"/>
      <c r="Q23" s="74">
        <f t="shared" si="9"/>
        <v>6000</v>
      </c>
      <c r="R23" s="74">
        <f>H23+J23+L23</f>
        <v>6000</v>
      </c>
      <c r="S23" s="88">
        <v>45291</v>
      </c>
      <c r="T23" s="89" t="s">
        <v>107</v>
      </c>
      <c r="U23" s="66" t="s">
        <v>134</v>
      </c>
      <c r="V23" s="115"/>
      <c r="W23" s="171" t="s">
        <v>103</v>
      </c>
    </row>
    <row r="24" spans="1:23" s="117" customFormat="1" ht="242.25" customHeight="1" thickBot="1" x14ac:dyDescent="0.3">
      <c r="A24" s="112"/>
      <c r="B24" s="301"/>
      <c r="C24" s="157"/>
      <c r="D24" s="176" t="s">
        <v>106</v>
      </c>
      <c r="E24" s="127" t="s">
        <v>96</v>
      </c>
      <c r="F24" s="170" t="s">
        <v>105</v>
      </c>
      <c r="G24" s="74">
        <v>2372.6</v>
      </c>
      <c r="H24" s="74">
        <v>2372.6</v>
      </c>
      <c r="I24" s="74">
        <v>263.60000000000002</v>
      </c>
      <c r="J24" s="74">
        <v>263.60000000000002</v>
      </c>
      <c r="K24" s="74">
        <v>878.7</v>
      </c>
      <c r="L24" s="74">
        <v>878.7</v>
      </c>
      <c r="M24" s="74">
        <v>0</v>
      </c>
      <c r="N24" s="74">
        <v>0</v>
      </c>
      <c r="O24" s="74"/>
      <c r="P24" s="74"/>
      <c r="Q24" s="74">
        <f t="shared" si="9"/>
        <v>3514.8999999999996</v>
      </c>
      <c r="R24" s="74">
        <f>+J24+L24+N24+H24</f>
        <v>3514.9</v>
      </c>
      <c r="S24" s="88">
        <v>45231</v>
      </c>
      <c r="T24" s="89" t="s">
        <v>107</v>
      </c>
      <c r="U24" s="66" t="s">
        <v>135</v>
      </c>
      <c r="V24" s="115"/>
      <c r="W24" s="171" t="s">
        <v>103</v>
      </c>
    </row>
    <row r="25" spans="1:23" s="117" customFormat="1" ht="153" x14ac:dyDescent="0.25">
      <c r="A25" s="112"/>
      <c r="B25" s="297" t="s">
        <v>139</v>
      </c>
      <c r="C25" s="179"/>
      <c r="D25" s="223" t="s">
        <v>138</v>
      </c>
      <c r="E25" s="178" t="s">
        <v>146</v>
      </c>
      <c r="F25" s="64" t="s">
        <v>147</v>
      </c>
      <c r="G25" s="87"/>
      <c r="H25" s="87"/>
      <c r="I25" s="189">
        <v>374.6</v>
      </c>
      <c r="J25" s="87"/>
      <c r="K25" s="87">
        <v>386.5</v>
      </c>
      <c r="L25" s="87"/>
      <c r="M25" s="87"/>
      <c r="N25" s="87"/>
      <c r="O25" s="86"/>
      <c r="P25" s="86"/>
      <c r="Q25" s="87">
        <f>G25+I25+K25+M25</f>
        <v>761.1</v>
      </c>
      <c r="R25" s="87">
        <f>H25+J25+L25+N25</f>
        <v>0</v>
      </c>
      <c r="S25" s="88">
        <v>45290</v>
      </c>
      <c r="T25" s="89" t="s">
        <v>17</v>
      </c>
      <c r="U25" s="83"/>
      <c r="V25" s="115"/>
      <c r="W25" s="180" t="s">
        <v>150</v>
      </c>
    </row>
    <row r="26" spans="1:23" s="117" customFormat="1" ht="31.5" customHeight="1" x14ac:dyDescent="0.25">
      <c r="A26" s="112"/>
      <c r="B26" s="298"/>
      <c r="C26" s="179"/>
      <c r="D26" s="188"/>
      <c r="E26" s="178"/>
      <c r="F26" s="8"/>
      <c r="G26" s="87">
        <f>G27+G28+G29+G30+G31+G32</f>
        <v>0</v>
      </c>
      <c r="H26" s="87">
        <f t="shared" ref="H26:R26" si="13">H27+H28+H29+H30+H31+H32</f>
        <v>0</v>
      </c>
      <c r="I26" s="87">
        <f t="shared" si="13"/>
        <v>8993.6059999999998</v>
      </c>
      <c r="J26" s="87">
        <f t="shared" si="13"/>
        <v>0</v>
      </c>
      <c r="K26" s="87">
        <f t="shared" si="13"/>
        <v>2390.71558</v>
      </c>
      <c r="L26" s="87">
        <f t="shared" si="13"/>
        <v>0</v>
      </c>
      <c r="M26" s="87">
        <f t="shared" si="13"/>
        <v>0</v>
      </c>
      <c r="N26" s="87">
        <f t="shared" si="13"/>
        <v>0</v>
      </c>
      <c r="O26" s="87">
        <f t="shared" si="13"/>
        <v>0</v>
      </c>
      <c r="P26" s="87">
        <f t="shared" si="13"/>
        <v>0</v>
      </c>
      <c r="Q26" s="87">
        <f t="shared" si="13"/>
        <v>11384.32158</v>
      </c>
      <c r="R26" s="87">
        <f t="shared" si="13"/>
        <v>0</v>
      </c>
      <c r="S26" s="88"/>
      <c r="T26" s="89"/>
      <c r="U26" s="83"/>
      <c r="V26" s="115"/>
      <c r="W26" s="180"/>
    </row>
    <row r="27" spans="1:23" s="117" customFormat="1" ht="51" x14ac:dyDescent="0.25">
      <c r="A27" s="112"/>
      <c r="B27" s="298"/>
      <c r="C27" s="179"/>
      <c r="D27" s="188" t="s">
        <v>140</v>
      </c>
      <c r="E27" s="276" t="s">
        <v>166</v>
      </c>
      <c r="F27" s="8"/>
      <c r="G27" s="151"/>
      <c r="H27" s="151"/>
      <c r="I27" s="192">
        <v>1346.04</v>
      </c>
      <c r="J27" s="151"/>
      <c r="K27" s="151">
        <v>357.81</v>
      </c>
      <c r="L27" s="151"/>
      <c r="M27" s="151"/>
      <c r="N27" s="151"/>
      <c r="O27" s="193"/>
      <c r="P27" s="193"/>
      <c r="Q27" s="151">
        <f t="shared" ref="Q27:Q32" si="14">G27+I27+K27+M27</f>
        <v>1703.85</v>
      </c>
      <c r="R27" s="151">
        <f t="shared" ref="R27:R32" si="15">H27+J27+L27+N27</f>
        <v>0</v>
      </c>
      <c r="S27" s="88"/>
      <c r="T27" s="89" t="s">
        <v>167</v>
      </c>
      <c r="U27" s="83"/>
      <c r="V27" s="115"/>
      <c r="W27" s="303" t="s">
        <v>165</v>
      </c>
    </row>
    <row r="28" spans="1:23" s="117" customFormat="1" ht="51" x14ac:dyDescent="0.25">
      <c r="A28" s="112"/>
      <c r="B28" s="298"/>
      <c r="C28" s="179"/>
      <c r="D28" s="188" t="s">
        <v>141</v>
      </c>
      <c r="E28" s="298"/>
      <c r="F28" s="8"/>
      <c r="G28" s="151"/>
      <c r="H28" s="151"/>
      <c r="I28" s="192">
        <v>2395.61</v>
      </c>
      <c r="J28" s="151"/>
      <c r="K28" s="151">
        <v>636.80999999999995</v>
      </c>
      <c r="L28" s="151"/>
      <c r="M28" s="151"/>
      <c r="N28" s="151"/>
      <c r="O28" s="193"/>
      <c r="P28" s="193"/>
      <c r="Q28" s="151">
        <f t="shared" si="14"/>
        <v>3032.42</v>
      </c>
      <c r="R28" s="151">
        <f t="shared" si="15"/>
        <v>0</v>
      </c>
      <c r="S28" s="88"/>
      <c r="T28" s="89" t="s">
        <v>167</v>
      </c>
      <c r="U28" s="83"/>
      <c r="V28" s="115"/>
      <c r="W28" s="299"/>
    </row>
    <row r="29" spans="1:23" s="117" customFormat="1" ht="51" x14ac:dyDescent="0.25">
      <c r="A29" s="112"/>
      <c r="B29" s="298"/>
      <c r="C29" s="179"/>
      <c r="D29" s="188" t="s">
        <v>142</v>
      </c>
      <c r="E29" s="298"/>
      <c r="F29" s="8"/>
      <c r="G29" s="151"/>
      <c r="H29" s="151"/>
      <c r="I29" s="192">
        <v>1307.45</v>
      </c>
      <c r="J29" s="151"/>
      <c r="K29" s="151">
        <v>347.55</v>
      </c>
      <c r="L29" s="151"/>
      <c r="M29" s="151"/>
      <c r="N29" s="151"/>
      <c r="O29" s="193"/>
      <c r="P29" s="193"/>
      <c r="Q29" s="151">
        <f t="shared" si="14"/>
        <v>1655</v>
      </c>
      <c r="R29" s="151">
        <f t="shared" si="15"/>
        <v>0</v>
      </c>
      <c r="S29" s="88"/>
      <c r="T29" s="89" t="s">
        <v>167</v>
      </c>
      <c r="U29" s="83"/>
      <c r="V29" s="115"/>
      <c r="W29" s="299"/>
    </row>
    <row r="30" spans="1:23" s="117" customFormat="1" ht="51" x14ac:dyDescent="0.25">
      <c r="A30" s="112"/>
      <c r="B30" s="298"/>
      <c r="C30" s="179"/>
      <c r="D30" s="188" t="s">
        <v>143</v>
      </c>
      <c r="E30" s="298"/>
      <c r="F30" s="8"/>
      <c r="G30" s="151"/>
      <c r="H30" s="151"/>
      <c r="I30" s="192">
        <v>2359.48</v>
      </c>
      <c r="J30" s="151"/>
      <c r="K30" s="151">
        <v>627.21</v>
      </c>
      <c r="L30" s="151"/>
      <c r="M30" s="151"/>
      <c r="N30" s="151"/>
      <c r="O30" s="193"/>
      <c r="P30" s="193"/>
      <c r="Q30" s="151">
        <f t="shared" si="14"/>
        <v>2986.69</v>
      </c>
      <c r="R30" s="151">
        <f t="shared" si="15"/>
        <v>0</v>
      </c>
      <c r="S30" s="88"/>
      <c r="T30" s="89" t="s">
        <v>167</v>
      </c>
      <c r="U30" s="83"/>
      <c r="V30" s="115"/>
      <c r="W30" s="299"/>
    </row>
    <row r="31" spans="1:23" s="117" customFormat="1" ht="51" x14ac:dyDescent="0.25">
      <c r="A31" s="112"/>
      <c r="B31" s="298"/>
      <c r="C31" s="179"/>
      <c r="D31" s="188" t="s">
        <v>144</v>
      </c>
      <c r="E31" s="298"/>
      <c r="F31" s="8"/>
      <c r="G31" s="151"/>
      <c r="H31" s="151"/>
      <c r="I31" s="192">
        <v>1283.79</v>
      </c>
      <c r="J31" s="151"/>
      <c r="K31" s="151">
        <v>341.26</v>
      </c>
      <c r="L31" s="151"/>
      <c r="M31" s="151"/>
      <c r="N31" s="151"/>
      <c r="O31" s="193"/>
      <c r="P31" s="193"/>
      <c r="Q31" s="151">
        <f t="shared" si="14"/>
        <v>1625.05</v>
      </c>
      <c r="R31" s="151">
        <f t="shared" si="15"/>
        <v>0</v>
      </c>
      <c r="S31" s="88"/>
      <c r="T31" s="89" t="s">
        <v>167</v>
      </c>
      <c r="U31" s="83"/>
      <c r="V31" s="115"/>
      <c r="W31" s="299"/>
    </row>
    <row r="32" spans="1:23" s="117" customFormat="1" ht="59.25" customHeight="1" thickBot="1" x14ac:dyDescent="0.3">
      <c r="A32" s="112"/>
      <c r="B32" s="301"/>
      <c r="C32" s="179"/>
      <c r="D32" s="188" t="s">
        <v>145</v>
      </c>
      <c r="E32" s="302"/>
      <c r="F32" s="8"/>
      <c r="G32" s="151"/>
      <c r="H32" s="151"/>
      <c r="I32" s="192">
        <v>301.23599999999999</v>
      </c>
      <c r="J32" s="151"/>
      <c r="K32" s="151">
        <v>80.075580000000002</v>
      </c>
      <c r="L32" s="151"/>
      <c r="M32" s="151"/>
      <c r="N32" s="151"/>
      <c r="O32" s="193"/>
      <c r="P32" s="193"/>
      <c r="Q32" s="151">
        <f t="shared" si="14"/>
        <v>381.31157999999999</v>
      </c>
      <c r="R32" s="151">
        <f t="shared" si="15"/>
        <v>0</v>
      </c>
      <c r="S32" s="88"/>
      <c r="T32" s="89"/>
      <c r="U32" s="83"/>
      <c r="V32" s="115"/>
      <c r="W32" s="300"/>
    </row>
    <row r="33" spans="1:23" ht="135.75" customHeight="1" x14ac:dyDescent="0.25">
      <c r="A33" s="307">
        <v>3</v>
      </c>
      <c r="B33" s="304" t="s">
        <v>81</v>
      </c>
      <c r="C33" s="289">
        <v>6</v>
      </c>
      <c r="D33" s="221" t="s">
        <v>54</v>
      </c>
      <c r="E33" s="44" t="s">
        <v>64</v>
      </c>
      <c r="F33" s="175" t="s">
        <v>65</v>
      </c>
      <c r="G33" s="86">
        <v>1383060.6</v>
      </c>
      <c r="H33" s="86">
        <v>650000</v>
      </c>
      <c r="I33" s="191">
        <v>218080.80252</v>
      </c>
      <c r="J33" s="86">
        <v>0</v>
      </c>
      <c r="K33" s="86">
        <v>0</v>
      </c>
      <c r="L33" s="86">
        <v>0</v>
      </c>
      <c r="M33" s="86">
        <v>0</v>
      </c>
      <c r="N33" s="86">
        <v>0</v>
      </c>
      <c r="O33" s="86"/>
      <c r="P33" s="86"/>
      <c r="Q33" s="87">
        <f t="shared" si="9"/>
        <v>1601141.40252</v>
      </c>
      <c r="R33" s="87">
        <f t="shared" si="9"/>
        <v>650000</v>
      </c>
      <c r="S33" s="88" t="s">
        <v>66</v>
      </c>
      <c r="T33" s="89" t="s">
        <v>17</v>
      </c>
      <c r="U33" s="54" t="s">
        <v>67</v>
      </c>
      <c r="V33" s="90">
        <f t="shared" si="11"/>
        <v>650000</v>
      </c>
      <c r="W33" s="152" t="s">
        <v>41</v>
      </c>
    </row>
    <row r="34" spans="1:23" ht="51.75" customHeight="1" x14ac:dyDescent="0.25">
      <c r="A34" s="308"/>
      <c r="B34" s="305"/>
      <c r="C34" s="290"/>
      <c r="D34" s="222" t="s">
        <v>8</v>
      </c>
      <c r="E34" s="309" t="s">
        <v>38</v>
      </c>
      <c r="F34" s="309" t="s">
        <v>85</v>
      </c>
      <c r="G34" s="87">
        <f t="shared" ref="G34:R34" si="16">SUM(G35:G39)</f>
        <v>0</v>
      </c>
      <c r="H34" s="87">
        <f t="shared" si="16"/>
        <v>0</v>
      </c>
      <c r="I34" s="87">
        <f t="shared" si="16"/>
        <v>188909.5</v>
      </c>
      <c r="J34" s="87">
        <f t="shared" si="16"/>
        <v>0</v>
      </c>
      <c r="K34" s="87">
        <f t="shared" si="16"/>
        <v>91379.786439999996</v>
      </c>
      <c r="L34" s="87">
        <f t="shared" si="16"/>
        <v>0</v>
      </c>
      <c r="M34" s="87">
        <f t="shared" si="16"/>
        <v>0</v>
      </c>
      <c r="N34" s="87">
        <f t="shared" si="16"/>
        <v>0</v>
      </c>
      <c r="O34" s="87">
        <f t="shared" si="16"/>
        <v>0</v>
      </c>
      <c r="P34" s="87">
        <f t="shared" si="16"/>
        <v>0</v>
      </c>
      <c r="Q34" s="87">
        <f t="shared" si="16"/>
        <v>280289.28644</v>
      </c>
      <c r="R34" s="87">
        <f t="shared" si="16"/>
        <v>0</v>
      </c>
      <c r="S34" s="68"/>
      <c r="T34" s="100"/>
      <c r="U34" s="174"/>
      <c r="V34" s="74">
        <f t="shared" si="11"/>
        <v>0</v>
      </c>
      <c r="W34" s="303" t="s">
        <v>165</v>
      </c>
    </row>
    <row r="35" spans="1:23" ht="59.25" customHeight="1" x14ac:dyDescent="0.25">
      <c r="A35" s="308"/>
      <c r="B35" s="305"/>
      <c r="C35" s="290"/>
      <c r="D35" s="45" t="s">
        <v>86</v>
      </c>
      <c r="E35" s="310"/>
      <c r="F35" s="310"/>
      <c r="G35" s="74">
        <v>0</v>
      </c>
      <c r="H35" s="74">
        <v>0</v>
      </c>
      <c r="I35" s="74">
        <v>47222.249759999999</v>
      </c>
      <c r="J35" s="74">
        <v>0</v>
      </c>
      <c r="K35" s="74">
        <v>18592.928639999998</v>
      </c>
      <c r="L35" s="74">
        <v>0</v>
      </c>
      <c r="M35" s="74">
        <v>0</v>
      </c>
      <c r="N35" s="74">
        <v>0</v>
      </c>
      <c r="O35" s="74"/>
      <c r="P35" s="74"/>
      <c r="Q35" s="74">
        <f t="shared" ref="Q35:R39" si="17">G35+I35+K35+M35</f>
        <v>65815.178400000004</v>
      </c>
      <c r="R35" s="74">
        <f t="shared" si="17"/>
        <v>0</v>
      </c>
      <c r="S35" s="68">
        <v>45156</v>
      </c>
      <c r="T35" s="174" t="s">
        <v>17</v>
      </c>
      <c r="U35" s="311" t="s">
        <v>88</v>
      </c>
      <c r="V35" s="74">
        <f t="shared" si="11"/>
        <v>0</v>
      </c>
      <c r="W35" s="299"/>
    </row>
    <row r="36" spans="1:23" ht="75" customHeight="1" x14ac:dyDescent="0.25">
      <c r="A36" s="308"/>
      <c r="B36" s="305"/>
      <c r="C36" s="290"/>
      <c r="D36" s="45" t="s">
        <v>90</v>
      </c>
      <c r="E36" s="310"/>
      <c r="F36" s="310"/>
      <c r="G36" s="74">
        <v>0</v>
      </c>
      <c r="H36" s="74">
        <v>0</v>
      </c>
      <c r="I36" s="74">
        <v>54032.247479999998</v>
      </c>
      <c r="J36" s="74">
        <v>0</v>
      </c>
      <c r="K36" s="74">
        <v>21274.24523</v>
      </c>
      <c r="L36" s="74">
        <v>0</v>
      </c>
      <c r="M36" s="74">
        <v>0</v>
      </c>
      <c r="N36" s="74">
        <v>0</v>
      </c>
      <c r="O36" s="74"/>
      <c r="P36" s="74"/>
      <c r="Q36" s="74">
        <f t="shared" si="17"/>
        <v>75306.492709999991</v>
      </c>
      <c r="R36" s="74">
        <f>H36+J36+L36+N36</f>
        <v>0</v>
      </c>
      <c r="S36" s="68">
        <v>45149</v>
      </c>
      <c r="T36" s="174" t="s">
        <v>17</v>
      </c>
      <c r="U36" s="312"/>
      <c r="V36" s="74">
        <f>R36</f>
        <v>0</v>
      </c>
      <c r="W36" s="299"/>
    </row>
    <row r="37" spans="1:23" ht="75" customHeight="1" x14ac:dyDescent="0.25">
      <c r="A37" s="60"/>
      <c r="B37" s="305"/>
      <c r="C37" s="157"/>
      <c r="D37" s="45" t="s">
        <v>91</v>
      </c>
      <c r="E37" s="310"/>
      <c r="F37" s="310"/>
      <c r="G37" s="74">
        <v>0</v>
      </c>
      <c r="H37" s="74">
        <v>0</v>
      </c>
      <c r="I37" s="74">
        <v>57180.358679999998</v>
      </c>
      <c r="J37" s="74">
        <v>0</v>
      </c>
      <c r="K37" s="74">
        <v>22513.758529999999</v>
      </c>
      <c r="L37" s="74">
        <v>0</v>
      </c>
      <c r="M37" s="74">
        <v>0</v>
      </c>
      <c r="N37" s="74">
        <v>0</v>
      </c>
      <c r="O37" s="74"/>
      <c r="P37" s="74"/>
      <c r="Q37" s="74">
        <f t="shared" si="17"/>
        <v>79694.117209999997</v>
      </c>
      <c r="R37" s="74">
        <f t="shared" si="17"/>
        <v>0</v>
      </c>
      <c r="S37" s="68">
        <v>45163</v>
      </c>
      <c r="T37" s="174" t="s">
        <v>17</v>
      </c>
      <c r="U37" s="312"/>
      <c r="V37" s="74">
        <f t="shared" ref="V37:V39" si="18">R37</f>
        <v>0</v>
      </c>
      <c r="W37" s="299"/>
    </row>
    <row r="38" spans="1:23" ht="59.25" customHeight="1" x14ac:dyDescent="0.25">
      <c r="A38" s="60"/>
      <c r="B38" s="305"/>
      <c r="C38" s="157"/>
      <c r="D38" s="45" t="s">
        <v>92</v>
      </c>
      <c r="E38" s="310"/>
      <c r="F38" s="310"/>
      <c r="G38" s="74">
        <v>0</v>
      </c>
      <c r="H38" s="74">
        <v>0</v>
      </c>
      <c r="I38" s="74">
        <v>5594.0757999999996</v>
      </c>
      <c r="J38" s="74">
        <v>0</v>
      </c>
      <c r="K38" s="74">
        <v>2202.5687499999999</v>
      </c>
      <c r="L38" s="74">
        <v>0</v>
      </c>
      <c r="M38" s="74">
        <v>0</v>
      </c>
      <c r="N38" s="74">
        <v>0</v>
      </c>
      <c r="O38" s="74"/>
      <c r="P38" s="74"/>
      <c r="Q38" s="74">
        <f t="shared" si="17"/>
        <v>7796.6445499999991</v>
      </c>
      <c r="R38" s="74">
        <f t="shared" si="17"/>
        <v>0</v>
      </c>
      <c r="S38" s="68">
        <v>45198</v>
      </c>
      <c r="T38" s="174" t="s">
        <v>17</v>
      </c>
      <c r="U38" s="313"/>
      <c r="V38" s="74">
        <f t="shared" si="18"/>
        <v>0</v>
      </c>
      <c r="W38" s="299"/>
    </row>
    <row r="39" spans="1:23" ht="60.75" customHeight="1" x14ac:dyDescent="0.25">
      <c r="A39" s="60"/>
      <c r="B39" s="305"/>
      <c r="C39" s="157"/>
      <c r="D39" s="45" t="s">
        <v>93</v>
      </c>
      <c r="E39" s="310"/>
      <c r="F39" s="310"/>
      <c r="G39" s="74">
        <v>0</v>
      </c>
      <c r="H39" s="74">
        <v>0</v>
      </c>
      <c r="I39" s="74">
        <v>24880.56828</v>
      </c>
      <c r="J39" s="74">
        <v>0</v>
      </c>
      <c r="K39" s="74">
        <f>9796.28529+17000</f>
        <v>26796.28529</v>
      </c>
      <c r="L39" s="74">
        <v>0</v>
      </c>
      <c r="M39" s="74">
        <v>0</v>
      </c>
      <c r="N39" s="74">
        <v>0</v>
      </c>
      <c r="O39" s="74"/>
      <c r="P39" s="74"/>
      <c r="Q39" s="74">
        <f t="shared" si="17"/>
        <v>51676.853569999999</v>
      </c>
      <c r="R39" s="74">
        <f t="shared" si="17"/>
        <v>0</v>
      </c>
      <c r="S39" s="68">
        <v>45107</v>
      </c>
      <c r="T39" s="174" t="s">
        <v>17</v>
      </c>
      <c r="U39" s="128" t="s">
        <v>89</v>
      </c>
      <c r="V39" s="74">
        <f t="shared" si="18"/>
        <v>0</v>
      </c>
      <c r="W39" s="300"/>
    </row>
    <row r="40" spans="1:23" ht="24.75" customHeight="1" x14ac:dyDescent="0.25">
      <c r="A40" s="41"/>
      <c r="B40" s="314" t="s">
        <v>42</v>
      </c>
      <c r="C40" s="314"/>
      <c r="D40" s="314"/>
      <c r="E40" s="45"/>
      <c r="F40" s="26"/>
      <c r="G40" s="92">
        <f>G41+G48+G52</f>
        <v>25165.537699999997</v>
      </c>
      <c r="H40" s="92">
        <f t="shared" ref="H40:N40" si="19">H41+H48+H52</f>
        <v>0</v>
      </c>
      <c r="I40" s="92">
        <f t="shared" si="19"/>
        <v>513.58240000000001</v>
      </c>
      <c r="J40" s="92">
        <f t="shared" si="19"/>
        <v>0</v>
      </c>
      <c r="K40" s="92">
        <f>K41+K48+K52+K57</f>
        <v>51438.592770000003</v>
      </c>
      <c r="L40" s="92">
        <f t="shared" si="19"/>
        <v>210</v>
      </c>
      <c r="M40" s="92">
        <f t="shared" si="19"/>
        <v>0</v>
      </c>
      <c r="N40" s="92">
        <f t="shared" si="19"/>
        <v>0</v>
      </c>
      <c r="O40" s="92">
        <f t="shared" ref="O40:P40" si="20">O41</f>
        <v>0</v>
      </c>
      <c r="P40" s="92">
        <f t="shared" si="20"/>
        <v>0</v>
      </c>
      <c r="Q40" s="147">
        <f>Q41+Q48+Q52+Q57</f>
        <v>77117.712870000003</v>
      </c>
      <c r="R40" s="147">
        <f>R41+R48+R52</f>
        <v>210</v>
      </c>
      <c r="S40" s="173"/>
      <c r="T40" s="99"/>
      <c r="U40" s="173"/>
      <c r="V40" s="77"/>
      <c r="W40" s="73"/>
    </row>
    <row r="41" spans="1:23" s="12" customFormat="1" ht="51" customHeight="1" x14ac:dyDescent="0.25">
      <c r="A41" s="315">
        <v>5</v>
      </c>
      <c r="B41" s="316" t="s">
        <v>26</v>
      </c>
      <c r="C41" s="168">
        <v>7</v>
      </c>
      <c r="D41" s="219" t="s">
        <v>34</v>
      </c>
      <c r="E41" s="317" t="s">
        <v>35</v>
      </c>
      <c r="F41" s="318" t="s">
        <v>74</v>
      </c>
      <c r="G41" s="91">
        <f>G42+G43+G44+G45+G46+G47</f>
        <v>25165.537699999997</v>
      </c>
      <c r="H41" s="91">
        <f t="shared" ref="H41:R41" si="21">H42+H43+H44+H45+H46+H47</f>
        <v>0</v>
      </c>
      <c r="I41" s="91">
        <f t="shared" si="21"/>
        <v>513.58240000000001</v>
      </c>
      <c r="J41" s="91">
        <f t="shared" si="21"/>
        <v>0</v>
      </c>
      <c r="K41" s="91">
        <f t="shared" si="21"/>
        <v>34596.413379999998</v>
      </c>
      <c r="L41" s="91">
        <f t="shared" si="21"/>
        <v>0</v>
      </c>
      <c r="M41" s="91">
        <f t="shared" si="21"/>
        <v>0</v>
      </c>
      <c r="N41" s="91">
        <f t="shared" si="21"/>
        <v>0</v>
      </c>
      <c r="O41" s="91">
        <f t="shared" si="21"/>
        <v>0</v>
      </c>
      <c r="P41" s="91">
        <f t="shared" si="21"/>
        <v>0</v>
      </c>
      <c r="Q41" s="91">
        <f t="shared" si="21"/>
        <v>60275.533480000006</v>
      </c>
      <c r="R41" s="91">
        <f t="shared" si="21"/>
        <v>0</v>
      </c>
      <c r="S41" s="224"/>
      <c r="T41" s="53"/>
      <c r="U41" s="71" t="s">
        <v>97</v>
      </c>
      <c r="V41" s="95">
        <f>V42+V43+V44</f>
        <v>48379.884290000002</v>
      </c>
      <c r="W41" s="272" t="s">
        <v>165</v>
      </c>
    </row>
    <row r="42" spans="1:23" ht="72.75" customHeight="1" x14ac:dyDescent="0.25">
      <c r="A42" s="315"/>
      <c r="B42" s="316"/>
      <c r="C42" s="23" t="s">
        <v>9</v>
      </c>
      <c r="D42" s="118" t="s">
        <v>98</v>
      </c>
      <c r="E42" s="317"/>
      <c r="F42" s="318"/>
      <c r="G42" s="84">
        <v>24034.42669</v>
      </c>
      <c r="H42" s="84">
        <v>0</v>
      </c>
      <c r="I42" s="84">
        <v>490.49849999999998</v>
      </c>
      <c r="J42" s="84">
        <v>0</v>
      </c>
      <c r="K42" s="84">
        <v>23854.9591</v>
      </c>
      <c r="L42" s="84">
        <v>0</v>
      </c>
      <c r="M42" s="84">
        <v>0</v>
      </c>
      <c r="N42" s="84">
        <v>0</v>
      </c>
      <c r="O42" s="84"/>
      <c r="P42" s="84"/>
      <c r="Q42" s="84">
        <f>G42+I42+K42+M42</f>
        <v>48379.884290000002</v>
      </c>
      <c r="R42" s="84">
        <f>H42+J42+L42+N42</f>
        <v>0</v>
      </c>
      <c r="S42" s="71">
        <v>45201</v>
      </c>
      <c r="T42" s="71" t="s">
        <v>17</v>
      </c>
      <c r="U42" s="71" t="s">
        <v>97</v>
      </c>
      <c r="V42" s="11">
        <f>Q42</f>
        <v>48379.884290000002</v>
      </c>
      <c r="W42" s="272"/>
    </row>
    <row r="43" spans="1:23" ht="89.25" customHeight="1" x14ac:dyDescent="0.25">
      <c r="A43" s="315"/>
      <c r="B43" s="316"/>
      <c r="C43" s="23" t="s">
        <v>10</v>
      </c>
      <c r="D43" s="118" t="s">
        <v>99</v>
      </c>
      <c r="E43" s="317"/>
      <c r="F43" s="318"/>
      <c r="G43" s="94">
        <v>565.55551000000003</v>
      </c>
      <c r="H43" s="84">
        <v>0</v>
      </c>
      <c r="I43" s="94">
        <v>11.54195</v>
      </c>
      <c r="J43" s="84">
        <v>0</v>
      </c>
      <c r="K43" s="94">
        <v>5782.8448200000003</v>
      </c>
      <c r="L43" s="84">
        <v>0</v>
      </c>
      <c r="M43" s="84">
        <v>0</v>
      </c>
      <c r="N43" s="84">
        <v>0</v>
      </c>
      <c r="O43" s="84"/>
      <c r="P43" s="84"/>
      <c r="Q43" s="84">
        <f t="shared" ref="Q43:R47" si="22">G43+I43+K43+M43</f>
        <v>6359.9422800000002</v>
      </c>
      <c r="R43" s="84">
        <f t="shared" si="22"/>
        <v>0</v>
      </c>
      <c r="S43" s="71">
        <v>45170</v>
      </c>
      <c r="T43" s="71" t="s">
        <v>17</v>
      </c>
      <c r="U43" s="71" t="s">
        <v>163</v>
      </c>
      <c r="V43" s="11">
        <f>R43</f>
        <v>0</v>
      </c>
      <c r="W43" s="272"/>
    </row>
    <row r="44" spans="1:23" ht="69" customHeight="1" x14ac:dyDescent="0.25">
      <c r="A44" s="315"/>
      <c r="B44" s="316"/>
      <c r="C44" s="23" t="s">
        <v>11</v>
      </c>
      <c r="D44" s="119" t="s">
        <v>100</v>
      </c>
      <c r="E44" s="317"/>
      <c r="F44" s="318"/>
      <c r="G44" s="94">
        <v>565.55550000000005</v>
      </c>
      <c r="H44" s="84">
        <v>0</v>
      </c>
      <c r="I44" s="94">
        <v>11.54195</v>
      </c>
      <c r="J44" s="84">
        <v>0</v>
      </c>
      <c r="K44" s="94">
        <v>4215.6094599999997</v>
      </c>
      <c r="L44" s="84">
        <v>0</v>
      </c>
      <c r="M44" s="84">
        <v>0</v>
      </c>
      <c r="N44" s="84">
        <v>0</v>
      </c>
      <c r="O44" s="94"/>
      <c r="P44" s="94"/>
      <c r="Q44" s="84">
        <f t="shared" si="22"/>
        <v>4792.7069099999999</v>
      </c>
      <c r="R44" s="84">
        <f t="shared" si="22"/>
        <v>0</v>
      </c>
      <c r="S44" s="71">
        <v>45170</v>
      </c>
      <c r="T44" s="225" t="s">
        <v>17</v>
      </c>
      <c r="U44" s="71" t="s">
        <v>164</v>
      </c>
      <c r="V44" s="95">
        <f t="shared" ref="V44" si="23">R44</f>
        <v>0</v>
      </c>
      <c r="W44" s="272"/>
    </row>
    <row r="45" spans="1:23" ht="69" customHeight="1" x14ac:dyDescent="0.25">
      <c r="A45" s="181"/>
      <c r="B45" s="182"/>
      <c r="C45" s="23" t="s">
        <v>156</v>
      </c>
      <c r="D45" s="119" t="s">
        <v>153</v>
      </c>
      <c r="E45" s="317"/>
      <c r="F45" s="318"/>
      <c r="G45" s="84">
        <v>0</v>
      </c>
      <c r="H45" s="84">
        <v>0</v>
      </c>
      <c r="I45" s="84">
        <v>0</v>
      </c>
      <c r="J45" s="84">
        <v>0</v>
      </c>
      <c r="K45" s="94">
        <v>598</v>
      </c>
      <c r="L45" s="84">
        <v>0</v>
      </c>
      <c r="M45" s="84">
        <v>0</v>
      </c>
      <c r="N45" s="84">
        <v>0</v>
      </c>
      <c r="O45" s="94"/>
      <c r="P45" s="94"/>
      <c r="Q45" s="84">
        <f t="shared" si="22"/>
        <v>598</v>
      </c>
      <c r="R45" s="84">
        <f t="shared" si="22"/>
        <v>0</v>
      </c>
      <c r="S45" s="71">
        <v>45201</v>
      </c>
      <c r="T45" s="225" t="s">
        <v>17</v>
      </c>
      <c r="U45" s="139"/>
      <c r="V45" s="95"/>
      <c r="W45" s="272"/>
    </row>
    <row r="46" spans="1:23" ht="69" customHeight="1" x14ac:dyDescent="0.25">
      <c r="A46" s="181"/>
      <c r="B46" s="182"/>
      <c r="C46" s="23" t="s">
        <v>157</v>
      </c>
      <c r="D46" s="119" t="s">
        <v>154</v>
      </c>
      <c r="E46" s="317"/>
      <c r="F46" s="318"/>
      <c r="G46" s="84">
        <v>0</v>
      </c>
      <c r="H46" s="84">
        <v>0</v>
      </c>
      <c r="I46" s="84">
        <v>0</v>
      </c>
      <c r="J46" s="84">
        <v>0</v>
      </c>
      <c r="K46" s="94">
        <v>70</v>
      </c>
      <c r="L46" s="84">
        <v>0</v>
      </c>
      <c r="M46" s="84">
        <v>0</v>
      </c>
      <c r="N46" s="84">
        <v>0</v>
      </c>
      <c r="O46" s="94"/>
      <c r="P46" s="94"/>
      <c r="Q46" s="84">
        <f t="shared" si="22"/>
        <v>70</v>
      </c>
      <c r="R46" s="84">
        <f t="shared" si="22"/>
        <v>0</v>
      </c>
      <c r="S46" s="71">
        <v>45170</v>
      </c>
      <c r="T46" s="225" t="s">
        <v>17</v>
      </c>
      <c r="U46" s="139"/>
      <c r="V46" s="95"/>
      <c r="W46" s="272"/>
    </row>
    <row r="47" spans="1:23" ht="69" customHeight="1" x14ac:dyDescent="0.25">
      <c r="A47" s="181"/>
      <c r="B47" s="182"/>
      <c r="C47" s="23" t="s">
        <v>158</v>
      </c>
      <c r="D47" s="119" t="s">
        <v>155</v>
      </c>
      <c r="E47" s="317"/>
      <c r="F47" s="318"/>
      <c r="G47" s="84">
        <v>0</v>
      </c>
      <c r="H47" s="84">
        <v>0</v>
      </c>
      <c r="I47" s="84">
        <v>0</v>
      </c>
      <c r="J47" s="84">
        <v>0</v>
      </c>
      <c r="K47" s="94">
        <v>75</v>
      </c>
      <c r="L47" s="84">
        <v>0</v>
      </c>
      <c r="M47" s="84">
        <v>0</v>
      </c>
      <c r="N47" s="84">
        <v>0</v>
      </c>
      <c r="O47" s="94"/>
      <c r="P47" s="94"/>
      <c r="Q47" s="84">
        <f t="shared" si="22"/>
        <v>75</v>
      </c>
      <c r="R47" s="84">
        <f t="shared" si="22"/>
        <v>0</v>
      </c>
      <c r="S47" s="71">
        <v>45170</v>
      </c>
      <c r="T47" s="225" t="s">
        <v>17</v>
      </c>
      <c r="U47" s="139"/>
      <c r="V47" s="95"/>
      <c r="W47" s="272"/>
    </row>
    <row r="48" spans="1:23" ht="25.5" x14ac:dyDescent="0.25">
      <c r="A48" s="167"/>
      <c r="B48" s="168"/>
      <c r="C48" s="23" t="s">
        <v>110</v>
      </c>
      <c r="D48" s="220" t="s">
        <v>111</v>
      </c>
      <c r="E48" s="317"/>
      <c r="F48" s="318"/>
      <c r="G48" s="91">
        <f>G49+G50</f>
        <v>0</v>
      </c>
      <c r="H48" s="91">
        <f t="shared" ref="H48:R48" si="24">H49+H50</f>
        <v>0</v>
      </c>
      <c r="I48" s="91">
        <f t="shared" si="24"/>
        <v>0</v>
      </c>
      <c r="J48" s="91">
        <f t="shared" si="24"/>
        <v>0</v>
      </c>
      <c r="K48" s="91">
        <f t="shared" si="24"/>
        <v>3103.8793900000001</v>
      </c>
      <c r="L48" s="91">
        <f t="shared" si="24"/>
        <v>0</v>
      </c>
      <c r="M48" s="91">
        <f t="shared" si="24"/>
        <v>0</v>
      </c>
      <c r="N48" s="91">
        <f t="shared" si="24"/>
        <v>0</v>
      </c>
      <c r="O48" s="91">
        <f t="shared" si="24"/>
        <v>0</v>
      </c>
      <c r="P48" s="91">
        <f t="shared" si="24"/>
        <v>0</v>
      </c>
      <c r="Q48" s="91">
        <f t="shared" si="24"/>
        <v>3103.8793900000001</v>
      </c>
      <c r="R48" s="91">
        <f t="shared" si="24"/>
        <v>0</v>
      </c>
      <c r="S48" s="139"/>
      <c r="T48" s="101"/>
      <c r="U48" s="139"/>
      <c r="V48" s="95"/>
      <c r="W48" s="272"/>
    </row>
    <row r="49" spans="1:23" ht="38.25" x14ac:dyDescent="0.25">
      <c r="A49" s="167"/>
      <c r="B49" s="168"/>
      <c r="C49" s="23" t="s">
        <v>112</v>
      </c>
      <c r="D49" s="119" t="s">
        <v>113</v>
      </c>
      <c r="E49" s="317"/>
      <c r="F49" s="318"/>
      <c r="G49" s="94">
        <v>0</v>
      </c>
      <c r="H49" s="94">
        <v>0</v>
      </c>
      <c r="I49" s="94">
        <v>0</v>
      </c>
      <c r="J49" s="94">
        <v>0</v>
      </c>
      <c r="K49" s="94">
        <v>3033.8793900000001</v>
      </c>
      <c r="L49" s="94">
        <v>0</v>
      </c>
      <c r="M49" s="94">
        <v>0</v>
      </c>
      <c r="N49" s="94">
        <v>0</v>
      </c>
      <c r="O49" s="94">
        <v>0</v>
      </c>
      <c r="P49" s="94">
        <v>0</v>
      </c>
      <c r="Q49" s="84">
        <f t="shared" ref="Q49:R51" si="25">G49+I49+K49+M49</f>
        <v>3033.8793900000001</v>
      </c>
      <c r="R49" s="84">
        <f t="shared" si="25"/>
        <v>0</v>
      </c>
      <c r="S49" s="71">
        <v>45184</v>
      </c>
      <c r="T49" s="225" t="s">
        <v>17</v>
      </c>
      <c r="U49" s="140" t="s">
        <v>162</v>
      </c>
      <c r="V49" s="95"/>
      <c r="W49" s="272"/>
    </row>
    <row r="50" spans="1:23" ht="38.25" x14ac:dyDescent="0.25">
      <c r="A50" s="181"/>
      <c r="B50" s="182"/>
      <c r="C50" s="23" t="s">
        <v>152</v>
      </c>
      <c r="D50" s="119" t="s">
        <v>151</v>
      </c>
      <c r="E50" s="317"/>
      <c r="F50" s="318"/>
      <c r="G50" s="94">
        <v>0</v>
      </c>
      <c r="H50" s="94">
        <v>0</v>
      </c>
      <c r="I50" s="94">
        <v>0</v>
      </c>
      <c r="J50" s="94">
        <v>0</v>
      </c>
      <c r="K50" s="94">
        <v>70</v>
      </c>
      <c r="L50" s="94">
        <v>0</v>
      </c>
      <c r="M50" s="94">
        <v>0</v>
      </c>
      <c r="N50" s="94">
        <v>0</v>
      </c>
      <c r="O50" s="94"/>
      <c r="P50" s="94"/>
      <c r="Q50" s="84">
        <f t="shared" si="25"/>
        <v>70</v>
      </c>
      <c r="R50" s="84">
        <f t="shared" si="25"/>
        <v>0</v>
      </c>
      <c r="S50" s="71">
        <v>45184</v>
      </c>
      <c r="T50" s="225" t="s">
        <v>17</v>
      </c>
      <c r="U50" s="140"/>
      <c r="V50" s="95"/>
      <c r="W50" s="272"/>
    </row>
    <row r="51" spans="1:23" ht="25.5" hidden="1" x14ac:dyDescent="0.25">
      <c r="A51" s="167"/>
      <c r="B51" s="168"/>
      <c r="C51" s="23" t="s">
        <v>114</v>
      </c>
      <c r="D51" s="119" t="s">
        <v>115</v>
      </c>
      <c r="E51" s="317"/>
      <c r="F51" s="318"/>
      <c r="G51" s="94">
        <v>0</v>
      </c>
      <c r="H51" s="94">
        <v>0</v>
      </c>
      <c r="I51" s="94">
        <v>0</v>
      </c>
      <c r="J51" s="94">
        <v>0</v>
      </c>
      <c r="K51" s="94">
        <v>0</v>
      </c>
      <c r="L51" s="94">
        <v>0</v>
      </c>
      <c r="M51" s="94">
        <v>0</v>
      </c>
      <c r="N51" s="94">
        <v>0</v>
      </c>
      <c r="O51" s="94"/>
      <c r="P51" s="94"/>
      <c r="Q51" s="84">
        <f t="shared" si="25"/>
        <v>0</v>
      </c>
      <c r="R51" s="84">
        <f t="shared" si="25"/>
        <v>0</v>
      </c>
      <c r="S51" s="139"/>
      <c r="T51" s="101"/>
      <c r="U51" s="139"/>
      <c r="V51" s="95"/>
      <c r="W51" s="272"/>
    </row>
    <row r="52" spans="1:23" ht="35.25" customHeight="1" x14ac:dyDescent="0.25">
      <c r="A52" s="167"/>
      <c r="B52" s="168"/>
      <c r="C52" s="23" t="s">
        <v>116</v>
      </c>
      <c r="D52" s="220" t="s">
        <v>117</v>
      </c>
      <c r="E52" s="317"/>
      <c r="F52" s="318"/>
      <c r="G52" s="91">
        <f>G53+G54+G55+G56</f>
        <v>0</v>
      </c>
      <c r="H52" s="91">
        <f t="shared" ref="H52:J52" si="26">H53+H54+H55+H56</f>
        <v>0</v>
      </c>
      <c r="I52" s="91">
        <f t="shared" si="26"/>
        <v>0</v>
      </c>
      <c r="J52" s="91">
        <f t="shared" si="26"/>
        <v>0</v>
      </c>
      <c r="K52" s="91">
        <f>K53+K54</f>
        <v>960</v>
      </c>
      <c r="L52" s="91">
        <f t="shared" ref="L52:Q52" si="27">L53+L54</f>
        <v>210</v>
      </c>
      <c r="M52" s="91">
        <f t="shared" si="27"/>
        <v>0</v>
      </c>
      <c r="N52" s="91">
        <f t="shared" si="27"/>
        <v>0</v>
      </c>
      <c r="O52" s="91">
        <f t="shared" si="27"/>
        <v>0</v>
      </c>
      <c r="P52" s="91">
        <f t="shared" si="27"/>
        <v>0</v>
      </c>
      <c r="Q52" s="91">
        <f t="shared" si="27"/>
        <v>960</v>
      </c>
      <c r="R52" s="91">
        <f>R53+R54+R55+R56</f>
        <v>210</v>
      </c>
      <c r="S52" s="139"/>
      <c r="T52" s="101"/>
      <c r="U52" s="139"/>
      <c r="V52" s="95"/>
      <c r="W52" s="272"/>
    </row>
    <row r="53" spans="1:23" ht="82.5" customHeight="1" x14ac:dyDescent="0.25">
      <c r="A53" s="167"/>
      <c r="B53" s="168"/>
      <c r="C53" s="23" t="s">
        <v>118</v>
      </c>
      <c r="D53" s="119" t="s">
        <v>119</v>
      </c>
      <c r="E53" s="317"/>
      <c r="F53" s="318"/>
      <c r="G53" s="94">
        <v>0</v>
      </c>
      <c r="H53" s="94">
        <v>0</v>
      </c>
      <c r="I53" s="94">
        <v>0</v>
      </c>
      <c r="J53" s="94">
        <v>0</v>
      </c>
      <c r="K53" s="94">
        <v>210</v>
      </c>
      <c r="L53" s="94">
        <v>210</v>
      </c>
      <c r="M53" s="94">
        <v>0</v>
      </c>
      <c r="N53" s="94">
        <v>0</v>
      </c>
      <c r="O53" s="94"/>
      <c r="P53" s="94"/>
      <c r="Q53" s="151">
        <f t="shared" ref="Q53:R57" si="28">G53+I53+K53+M53</f>
        <v>210</v>
      </c>
      <c r="R53" s="151">
        <f t="shared" si="28"/>
        <v>210</v>
      </c>
      <c r="S53" s="150">
        <v>44964</v>
      </c>
      <c r="T53" s="68">
        <v>45040</v>
      </c>
      <c r="U53" s="139" t="s">
        <v>128</v>
      </c>
      <c r="V53" s="95"/>
      <c r="W53" s="272"/>
    </row>
    <row r="54" spans="1:23" ht="80.25" customHeight="1" x14ac:dyDescent="0.25">
      <c r="A54" s="167"/>
      <c r="B54" s="168"/>
      <c r="C54" s="23" t="s">
        <v>120</v>
      </c>
      <c r="D54" s="119" t="s">
        <v>121</v>
      </c>
      <c r="E54" s="317"/>
      <c r="F54" s="318"/>
      <c r="G54" s="94">
        <v>0</v>
      </c>
      <c r="H54" s="94">
        <v>0</v>
      </c>
      <c r="I54" s="94">
        <v>0</v>
      </c>
      <c r="J54" s="94">
        <v>0</v>
      </c>
      <c r="K54" s="94">
        <v>750</v>
      </c>
      <c r="L54" s="94">
        <v>0</v>
      </c>
      <c r="M54" s="94">
        <v>0</v>
      </c>
      <c r="N54" s="94">
        <v>0</v>
      </c>
      <c r="O54" s="94"/>
      <c r="P54" s="94"/>
      <c r="Q54" s="151">
        <f t="shared" si="28"/>
        <v>750</v>
      </c>
      <c r="R54" s="151">
        <f t="shared" si="28"/>
        <v>0</v>
      </c>
      <c r="S54" s="150">
        <v>44792</v>
      </c>
      <c r="T54" s="225" t="s">
        <v>17</v>
      </c>
      <c r="U54" s="139" t="s">
        <v>159</v>
      </c>
      <c r="V54" s="95"/>
      <c r="W54" s="272"/>
    </row>
    <row r="55" spans="1:23" ht="80.25" hidden="1" customHeight="1" x14ac:dyDescent="0.25">
      <c r="A55" s="167"/>
      <c r="B55" s="168"/>
      <c r="C55" s="23" t="s">
        <v>122</v>
      </c>
      <c r="D55" s="119" t="s">
        <v>123</v>
      </c>
      <c r="E55" s="317"/>
      <c r="F55" s="318"/>
      <c r="G55" s="94">
        <v>0</v>
      </c>
      <c r="H55" s="94">
        <v>0</v>
      </c>
      <c r="I55" s="94">
        <v>0</v>
      </c>
      <c r="J55" s="94">
        <v>0</v>
      </c>
      <c r="K55" s="94">
        <v>149.92500000000001</v>
      </c>
      <c r="L55" s="94">
        <v>0</v>
      </c>
      <c r="M55" s="94">
        <v>0</v>
      </c>
      <c r="N55" s="94">
        <v>0</v>
      </c>
      <c r="O55" s="94"/>
      <c r="P55" s="94"/>
      <c r="Q55" s="151">
        <f t="shared" si="28"/>
        <v>149.92500000000001</v>
      </c>
      <c r="R55" s="151">
        <f t="shared" si="28"/>
        <v>0</v>
      </c>
      <c r="S55" s="139">
        <v>45180</v>
      </c>
      <c r="T55" s="101"/>
      <c r="U55" s="139" t="s">
        <v>160</v>
      </c>
      <c r="V55" s="95"/>
      <c r="W55" s="272"/>
    </row>
    <row r="56" spans="1:23" ht="87" hidden="1" customHeight="1" x14ac:dyDescent="0.25">
      <c r="A56" s="167"/>
      <c r="B56" s="168"/>
      <c r="C56" s="23" t="s">
        <v>124</v>
      </c>
      <c r="D56" s="119" t="s">
        <v>125</v>
      </c>
      <c r="E56" s="317"/>
      <c r="F56" s="318"/>
      <c r="G56" s="94">
        <v>0</v>
      </c>
      <c r="H56" s="94">
        <v>0</v>
      </c>
      <c r="I56" s="94">
        <v>0</v>
      </c>
      <c r="J56" s="94">
        <v>0</v>
      </c>
      <c r="K56" s="94">
        <v>95</v>
      </c>
      <c r="L56" s="94">
        <v>0</v>
      </c>
      <c r="M56" s="94">
        <v>0</v>
      </c>
      <c r="N56" s="94">
        <v>0</v>
      </c>
      <c r="O56" s="94"/>
      <c r="P56" s="94"/>
      <c r="Q56" s="151">
        <f t="shared" si="28"/>
        <v>95</v>
      </c>
      <c r="R56" s="151">
        <f t="shared" si="28"/>
        <v>0</v>
      </c>
      <c r="S56" s="139">
        <v>45157</v>
      </c>
      <c r="T56" s="101"/>
      <c r="U56" s="139" t="s">
        <v>161</v>
      </c>
      <c r="V56" s="95"/>
      <c r="W56" s="272"/>
    </row>
    <row r="57" spans="1:23" x14ac:dyDescent="0.25">
      <c r="A57" s="167"/>
      <c r="B57" s="168"/>
      <c r="C57" s="23"/>
      <c r="D57" s="119" t="s">
        <v>130</v>
      </c>
      <c r="E57" s="169"/>
      <c r="F57" s="142"/>
      <c r="G57" s="94"/>
      <c r="H57" s="94"/>
      <c r="I57" s="94"/>
      <c r="J57" s="94"/>
      <c r="K57" s="94">
        <v>12778.3</v>
      </c>
      <c r="L57" s="94"/>
      <c r="M57" s="94"/>
      <c r="N57" s="94"/>
      <c r="O57" s="94"/>
      <c r="P57" s="94"/>
      <c r="Q57" s="151">
        <f t="shared" si="28"/>
        <v>12778.3</v>
      </c>
      <c r="R57" s="151">
        <f t="shared" si="28"/>
        <v>0</v>
      </c>
      <c r="S57" s="143"/>
      <c r="T57" s="131"/>
      <c r="U57" s="143"/>
      <c r="V57" s="132"/>
      <c r="W57" s="133"/>
    </row>
    <row r="58" spans="1:23" x14ac:dyDescent="0.25">
      <c r="A58" s="2" t="s">
        <v>80</v>
      </c>
      <c r="B58" s="134"/>
      <c r="C58" s="134"/>
      <c r="D58" s="134"/>
      <c r="E58" s="117"/>
      <c r="F58" s="20"/>
      <c r="G58" s="190">
        <f>G40+G34+G33+G22+G19+G6+G25+G26</f>
        <v>1414324.7377000002</v>
      </c>
      <c r="H58" s="190">
        <f t="shared" ref="H58:R58" si="29">H40+H34+H33+H22+H19+H6+H25+H26</f>
        <v>656098.6</v>
      </c>
      <c r="I58" s="190">
        <f t="shared" si="29"/>
        <v>425595.47629999998</v>
      </c>
      <c r="J58" s="190">
        <f t="shared" si="29"/>
        <v>5535.0402100000001</v>
      </c>
      <c r="K58" s="190">
        <f t="shared" si="29"/>
        <v>148667.36255999998</v>
      </c>
      <c r="L58" s="190">
        <f t="shared" si="29"/>
        <v>2965.0472699999996</v>
      </c>
      <c r="M58" s="190">
        <f t="shared" si="29"/>
        <v>294385.50106000004</v>
      </c>
      <c r="N58" s="190">
        <f t="shared" si="29"/>
        <v>185032.45295000001</v>
      </c>
      <c r="O58" s="190">
        <f t="shared" si="29"/>
        <v>0</v>
      </c>
      <c r="P58" s="190">
        <f t="shared" si="29"/>
        <v>0</v>
      </c>
      <c r="Q58" s="190">
        <f t="shared" si="29"/>
        <v>2282973.0776200001</v>
      </c>
      <c r="R58" s="190">
        <f t="shared" si="29"/>
        <v>849631.14043000014</v>
      </c>
      <c r="T58" s="31"/>
      <c r="V58" s="17"/>
      <c r="W58" s="117"/>
    </row>
    <row r="59" spans="1:23" x14ac:dyDescent="0.25">
      <c r="A59" s="2"/>
      <c r="B59" s="2"/>
      <c r="C59" s="2"/>
      <c r="D59" s="2"/>
      <c r="G59" s="13"/>
      <c r="H59" s="14"/>
      <c r="I59" s="102"/>
      <c r="J59" s="102"/>
      <c r="K59" s="104"/>
      <c r="L59" s="15"/>
      <c r="M59" s="15"/>
      <c r="N59" s="15"/>
      <c r="O59" s="15"/>
      <c r="P59" s="15"/>
      <c r="Q59" s="16"/>
      <c r="R59" s="1"/>
      <c r="S59" s="43"/>
    </row>
    <row r="60" spans="1:23" x14ac:dyDescent="0.25">
      <c r="A60" s="2"/>
      <c r="B60" s="2"/>
      <c r="C60" s="2"/>
      <c r="D60" s="2"/>
      <c r="G60" s="13"/>
      <c r="H60" s="13"/>
      <c r="I60" s="103"/>
      <c r="J60" s="103"/>
      <c r="K60" s="105"/>
      <c r="L60" s="13"/>
      <c r="M60" s="13"/>
      <c r="N60" s="13"/>
      <c r="O60" s="13"/>
      <c r="P60" s="13"/>
      <c r="Q60" s="13"/>
      <c r="R60" s="1"/>
      <c r="S60" s="43"/>
    </row>
    <row r="61" spans="1:23" x14ac:dyDescent="0.25">
      <c r="A61" s="2"/>
      <c r="B61" s="2"/>
      <c r="C61" s="2"/>
      <c r="D61" s="2"/>
      <c r="G61" s="13"/>
      <c r="H61" s="13"/>
      <c r="I61" s="103"/>
      <c r="J61" s="103"/>
      <c r="K61" s="106"/>
      <c r="L61" s="13"/>
      <c r="M61" s="13"/>
      <c r="N61" s="13"/>
      <c r="O61" s="13"/>
      <c r="P61" s="13"/>
      <c r="Q61" s="13"/>
      <c r="R61" s="1"/>
      <c r="S61" s="43"/>
    </row>
    <row r="62" spans="1:23" x14ac:dyDescent="0.25">
      <c r="A62" s="2"/>
      <c r="B62" s="2"/>
      <c r="C62" s="2"/>
      <c r="D62" s="2"/>
      <c r="F62" s="1"/>
      <c r="G62" s="1"/>
      <c r="H62" s="1"/>
      <c r="I62" s="1"/>
      <c r="J62" s="1"/>
      <c r="K62" s="1"/>
      <c r="L62" s="1"/>
      <c r="M62" s="1"/>
      <c r="N62" s="1"/>
      <c r="O62" s="1"/>
      <c r="P62" s="1"/>
      <c r="Q62" s="1"/>
      <c r="R62" s="1"/>
      <c r="S62" s="43"/>
    </row>
    <row r="63" spans="1:23" x14ac:dyDescent="0.25">
      <c r="A63" s="2"/>
      <c r="B63" s="2"/>
      <c r="C63" s="2"/>
      <c r="D63" s="2"/>
      <c r="F63" s="1"/>
      <c r="G63" s="1"/>
      <c r="H63" s="1"/>
      <c r="I63" s="1"/>
      <c r="J63" s="1"/>
      <c r="K63" s="1"/>
      <c r="Q63" s="1"/>
    </row>
  </sheetData>
  <mergeCells count="50">
    <mergeCell ref="B19:B21"/>
    <mergeCell ref="B22:B24"/>
    <mergeCell ref="B40:D40"/>
    <mergeCell ref="A41:A44"/>
    <mergeCell ref="B41:B44"/>
    <mergeCell ref="A33:A36"/>
    <mergeCell ref="B33:B39"/>
    <mergeCell ref="C33:C36"/>
    <mergeCell ref="B25:B32"/>
    <mergeCell ref="E41:E56"/>
    <mergeCell ref="F41:F56"/>
    <mergeCell ref="W27:W32"/>
    <mergeCell ref="E34:E39"/>
    <mergeCell ref="F34:F39"/>
    <mergeCell ref="E27:E32"/>
    <mergeCell ref="W34:W39"/>
    <mergeCell ref="U35:U38"/>
    <mergeCell ref="W41:W56"/>
    <mergeCell ref="W7:W9"/>
    <mergeCell ref="B11:B15"/>
    <mergeCell ref="E11:E15"/>
    <mergeCell ref="F11:F15"/>
    <mergeCell ref="D12:D13"/>
    <mergeCell ref="W12:W15"/>
    <mergeCell ref="D14:D15"/>
    <mergeCell ref="F7:F9"/>
    <mergeCell ref="M4:N4"/>
    <mergeCell ref="O4:P4"/>
    <mergeCell ref="Q4:R4"/>
    <mergeCell ref="A7:A15"/>
    <mergeCell ref="B7:B10"/>
    <mergeCell ref="C7:C15"/>
    <mergeCell ref="D7:D9"/>
    <mergeCell ref="E7:E9"/>
    <mergeCell ref="A1:W1"/>
    <mergeCell ref="A2:W2"/>
    <mergeCell ref="A3:A5"/>
    <mergeCell ref="B3:B5"/>
    <mergeCell ref="C3:C5"/>
    <mergeCell ref="D3:D5"/>
    <mergeCell ref="E3:E5"/>
    <mergeCell ref="F3:F5"/>
    <mergeCell ref="G3:R3"/>
    <mergeCell ref="S3:T4"/>
    <mergeCell ref="U3:U5"/>
    <mergeCell ref="V3:V5"/>
    <mergeCell ref="W3:W5"/>
    <mergeCell ref="G4:H4"/>
    <mergeCell ref="I4:J4"/>
    <mergeCell ref="K4:L4"/>
  </mergeCells>
  <pageMargins left="0.25" right="0.25" top="0.75" bottom="0.75" header="0.3" footer="0.3"/>
  <pageSetup paperSize="9" scale="1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view="pageBreakPreview" zoomScale="80" zoomScaleNormal="100" zoomScaleSheetLayoutView="80" workbookViewId="0">
      <pane xSplit="8" ySplit="5" topLeftCell="K22" activePane="bottomRight" state="frozen"/>
      <selection pane="topRight" activeCell="I1" sqref="I1"/>
      <selection pane="bottomLeft" activeCell="A6" sqref="A6"/>
      <selection pane="bottomRight" activeCell="D23" sqref="D23:D24"/>
    </sheetView>
  </sheetViews>
  <sheetFormatPr defaultRowHeight="15" x14ac:dyDescent="0.25"/>
  <cols>
    <col min="1" max="1" width="7.85546875" customWidth="1"/>
    <col min="2" max="2" width="20.5703125" customWidth="1"/>
    <col min="3" max="3" width="5.7109375" customWidth="1"/>
    <col min="4" max="6" width="30.7109375" customWidth="1"/>
    <col min="7" max="7" width="15.140625" customWidth="1"/>
    <col min="8" max="8" width="15" customWidth="1"/>
    <col min="9" max="9" width="14.28515625" customWidth="1"/>
    <col min="10" max="10" width="13.85546875" customWidth="1"/>
    <col min="11" max="11" width="14.7109375" customWidth="1"/>
    <col min="12" max="12" width="13.42578125" customWidth="1"/>
    <col min="13" max="14" width="13.85546875" customWidth="1"/>
    <col min="15" max="15" width="12.7109375" hidden="1" customWidth="1"/>
    <col min="16" max="16" width="12.140625" hidden="1" customWidth="1"/>
    <col min="17" max="17" width="13.85546875" customWidth="1"/>
    <col min="18" max="18" width="15.85546875" customWidth="1"/>
    <col min="19" max="19" width="24.85546875" customWidth="1"/>
    <col min="20" max="20" width="19.85546875" customWidth="1"/>
    <col min="21" max="21" width="29.28515625" customWidth="1"/>
    <col min="22" max="22" width="17.42578125" hidden="1" customWidth="1"/>
    <col min="23" max="23" width="19.140625" customWidth="1"/>
    <col min="24" max="25" width="0" hidden="1" customWidth="1"/>
  </cols>
  <sheetData>
    <row r="1" spans="1:23" ht="16.5" x14ac:dyDescent="0.25">
      <c r="A1" s="266" t="s">
        <v>23</v>
      </c>
      <c r="B1" s="266"/>
      <c r="C1" s="266"/>
      <c r="D1" s="266"/>
      <c r="E1" s="266"/>
      <c r="F1" s="266"/>
      <c r="G1" s="266"/>
      <c r="H1" s="266"/>
      <c r="I1" s="266"/>
      <c r="J1" s="266"/>
      <c r="K1" s="266"/>
      <c r="L1" s="266"/>
      <c r="M1" s="266"/>
      <c r="N1" s="266"/>
      <c r="O1" s="266"/>
      <c r="P1" s="266"/>
      <c r="Q1" s="266"/>
      <c r="R1" s="266"/>
      <c r="S1" s="266"/>
      <c r="T1" s="266"/>
      <c r="U1" s="266"/>
      <c r="V1" s="266"/>
      <c r="W1" s="266"/>
    </row>
    <row r="2" spans="1:23" ht="17.25" thickBot="1" x14ac:dyDescent="0.3">
      <c r="A2" s="267" t="s">
        <v>84</v>
      </c>
      <c r="B2" s="267"/>
      <c r="C2" s="267"/>
      <c r="D2" s="267"/>
      <c r="E2" s="267"/>
      <c r="F2" s="267"/>
      <c r="G2" s="267"/>
      <c r="H2" s="267"/>
      <c r="I2" s="267"/>
      <c r="J2" s="267"/>
      <c r="K2" s="267"/>
      <c r="L2" s="267"/>
      <c r="M2" s="267"/>
      <c r="N2" s="267"/>
      <c r="O2" s="267"/>
      <c r="P2" s="267"/>
      <c r="Q2" s="267"/>
      <c r="R2" s="267"/>
      <c r="S2" s="267"/>
      <c r="T2" s="267"/>
      <c r="U2" s="267"/>
      <c r="V2" s="267"/>
      <c r="W2" s="267"/>
    </row>
    <row r="3" spans="1:23" ht="27" customHeight="1" x14ac:dyDescent="0.25">
      <c r="A3" s="268" t="s">
        <v>12</v>
      </c>
      <c r="B3" s="271" t="s">
        <v>5</v>
      </c>
      <c r="C3" s="271" t="s">
        <v>0</v>
      </c>
      <c r="D3" s="274" t="s">
        <v>15</v>
      </c>
      <c r="E3" s="274" t="s">
        <v>18</v>
      </c>
      <c r="F3" s="274" t="s">
        <v>16</v>
      </c>
      <c r="G3" s="277" t="s">
        <v>87</v>
      </c>
      <c r="H3" s="278"/>
      <c r="I3" s="278"/>
      <c r="J3" s="278"/>
      <c r="K3" s="278"/>
      <c r="L3" s="278"/>
      <c r="M3" s="278"/>
      <c r="N3" s="278"/>
      <c r="O3" s="278"/>
      <c r="P3" s="278"/>
      <c r="Q3" s="278"/>
      <c r="R3" s="279"/>
      <c r="S3" s="271" t="s">
        <v>1</v>
      </c>
      <c r="T3" s="271"/>
      <c r="U3" s="271" t="s">
        <v>21</v>
      </c>
      <c r="V3" s="280" t="s">
        <v>30</v>
      </c>
      <c r="W3" s="282" t="s">
        <v>2</v>
      </c>
    </row>
    <row r="4" spans="1:23" ht="39.75" customHeight="1" x14ac:dyDescent="0.25">
      <c r="A4" s="269"/>
      <c r="B4" s="272"/>
      <c r="C4" s="272"/>
      <c r="D4" s="275"/>
      <c r="E4" s="275"/>
      <c r="F4" s="275"/>
      <c r="G4" s="275" t="s">
        <v>19</v>
      </c>
      <c r="H4" s="275"/>
      <c r="I4" s="272" t="s">
        <v>20</v>
      </c>
      <c r="J4" s="272"/>
      <c r="K4" s="272" t="s">
        <v>109</v>
      </c>
      <c r="L4" s="272"/>
      <c r="M4" s="272" t="s">
        <v>28</v>
      </c>
      <c r="N4" s="272"/>
      <c r="O4" s="285" t="s">
        <v>39</v>
      </c>
      <c r="P4" s="286"/>
      <c r="Q4" s="285" t="s">
        <v>31</v>
      </c>
      <c r="R4" s="286"/>
      <c r="S4" s="272"/>
      <c r="T4" s="272"/>
      <c r="U4" s="272"/>
      <c r="V4" s="281"/>
      <c r="W4" s="283"/>
    </row>
    <row r="5" spans="1:23" ht="29.25" customHeight="1" x14ac:dyDescent="0.25">
      <c r="A5" s="270"/>
      <c r="B5" s="273"/>
      <c r="C5" s="273"/>
      <c r="D5" s="276"/>
      <c r="E5" s="276"/>
      <c r="F5" s="276"/>
      <c r="G5" s="4" t="s">
        <v>13</v>
      </c>
      <c r="H5" s="4" t="s">
        <v>14</v>
      </c>
      <c r="I5" s="5" t="s">
        <v>13</v>
      </c>
      <c r="J5" s="5" t="s">
        <v>14</v>
      </c>
      <c r="K5" s="5" t="s">
        <v>13</v>
      </c>
      <c r="L5" s="5" t="s">
        <v>14</v>
      </c>
      <c r="M5" s="5" t="s">
        <v>13</v>
      </c>
      <c r="N5" s="5" t="s">
        <v>14</v>
      </c>
      <c r="O5" s="5" t="s">
        <v>13</v>
      </c>
      <c r="P5" s="5" t="s">
        <v>14</v>
      </c>
      <c r="Q5" s="5" t="s">
        <v>13</v>
      </c>
      <c r="R5" s="5" t="s">
        <v>14</v>
      </c>
      <c r="S5" s="5" t="s">
        <v>13</v>
      </c>
      <c r="T5" s="64" t="s">
        <v>14</v>
      </c>
      <c r="U5" s="273"/>
      <c r="V5" s="281"/>
      <c r="W5" s="284"/>
    </row>
    <row r="6" spans="1:23" ht="29.25" customHeight="1" thickBot="1" x14ac:dyDescent="0.3">
      <c r="A6" s="32"/>
      <c r="B6" s="29"/>
      <c r="C6" s="29"/>
      <c r="D6" s="33"/>
      <c r="E6" s="33"/>
      <c r="F6" s="33"/>
      <c r="G6" s="35">
        <f t="shared" ref="G6:R6" si="0">G7+G17+G10</f>
        <v>0</v>
      </c>
      <c r="H6" s="35">
        <f t="shared" si="0"/>
        <v>0</v>
      </c>
      <c r="I6" s="35">
        <f t="shared" si="0"/>
        <v>7153.2153799999996</v>
      </c>
      <c r="J6" s="35">
        <f t="shared" si="0"/>
        <v>1137.6716699999999</v>
      </c>
      <c r="K6" s="35">
        <f t="shared" si="0"/>
        <v>200.92777000000001</v>
      </c>
      <c r="L6" s="35">
        <f t="shared" si="0"/>
        <v>53.260710000000003</v>
      </c>
      <c r="M6" s="35">
        <f t="shared" si="0"/>
        <v>323983.76209999999</v>
      </c>
      <c r="N6" s="35">
        <f t="shared" si="0"/>
        <v>54813.654630000005</v>
      </c>
      <c r="O6" s="35">
        <f t="shared" si="0"/>
        <v>0</v>
      </c>
      <c r="P6" s="35">
        <f t="shared" si="0"/>
        <v>0</v>
      </c>
      <c r="Q6" s="35">
        <f t="shared" si="0"/>
        <v>331337.90524999995</v>
      </c>
      <c r="R6" s="35">
        <f t="shared" si="0"/>
        <v>56004.587010000003</v>
      </c>
      <c r="S6" s="29"/>
      <c r="T6" s="96"/>
      <c r="U6" s="29"/>
      <c r="V6" s="29"/>
      <c r="W6" s="34"/>
    </row>
    <row r="7" spans="1:23" ht="54" customHeight="1" x14ac:dyDescent="0.25">
      <c r="A7" s="287">
        <v>1</v>
      </c>
      <c r="B7" s="289" t="s">
        <v>25</v>
      </c>
      <c r="C7" s="291">
        <v>1</v>
      </c>
      <c r="D7" s="289" t="s">
        <v>3</v>
      </c>
      <c r="E7" s="289" t="s">
        <v>24</v>
      </c>
      <c r="F7" s="327" t="s">
        <v>55</v>
      </c>
      <c r="G7" s="74">
        <v>0</v>
      </c>
      <c r="H7" s="74">
        <v>0</v>
      </c>
      <c r="I7" s="74">
        <f>I8+I9</f>
        <v>4248.9653799999996</v>
      </c>
      <c r="J7" s="74">
        <f t="shared" ref="J7:R7" si="1">J8+J9</f>
        <v>787.7216699999999</v>
      </c>
      <c r="K7" s="74">
        <f t="shared" si="1"/>
        <v>184.93777</v>
      </c>
      <c r="L7" s="74">
        <f t="shared" si="1"/>
        <v>37.730710000000002</v>
      </c>
      <c r="M7" s="74">
        <f t="shared" si="1"/>
        <v>180891.8021</v>
      </c>
      <c r="N7" s="74">
        <f t="shared" si="1"/>
        <v>36905.254630000003</v>
      </c>
      <c r="O7" s="74">
        <f t="shared" si="1"/>
        <v>0</v>
      </c>
      <c r="P7" s="74">
        <f t="shared" si="1"/>
        <v>0</v>
      </c>
      <c r="Q7" s="74">
        <f t="shared" si="1"/>
        <v>185325.70525</v>
      </c>
      <c r="R7" s="74">
        <f t="shared" si="1"/>
        <v>37730.707009999998</v>
      </c>
      <c r="S7" s="19" t="s">
        <v>4</v>
      </c>
      <c r="T7" s="97"/>
      <c r="U7" s="57"/>
      <c r="V7" s="58"/>
      <c r="W7" s="280" t="s">
        <v>41</v>
      </c>
    </row>
    <row r="8" spans="1:23" ht="78.75" customHeight="1" x14ac:dyDescent="0.25">
      <c r="A8" s="288"/>
      <c r="B8" s="290"/>
      <c r="C8" s="292"/>
      <c r="D8" s="290"/>
      <c r="E8" s="290"/>
      <c r="F8" s="328"/>
      <c r="G8" s="74">
        <v>0</v>
      </c>
      <c r="H8" s="74">
        <v>0</v>
      </c>
      <c r="I8" s="79">
        <v>2997.5826999999999</v>
      </c>
      <c r="J8" s="79">
        <v>538.38059999999996</v>
      </c>
      <c r="K8" s="79">
        <v>124.99839</v>
      </c>
      <c r="L8" s="79">
        <v>25.78764</v>
      </c>
      <c r="M8" s="79">
        <v>122263.73877</v>
      </c>
      <c r="N8" s="79">
        <v>25223.468990000001</v>
      </c>
      <c r="O8" s="77"/>
      <c r="P8" s="77"/>
      <c r="Q8" s="74">
        <f t="shared" ref="Q8:Q10" si="2">G8+I8+K8+M8</f>
        <v>125386.31986</v>
      </c>
      <c r="R8" s="74">
        <f t="shared" ref="R8:R10" si="3">J8+L8+N8+P8</f>
        <v>25787.63723</v>
      </c>
      <c r="S8" s="19" t="s">
        <v>76</v>
      </c>
      <c r="T8" s="19" t="s">
        <v>17</v>
      </c>
      <c r="U8" s="19" t="s">
        <v>78</v>
      </c>
      <c r="V8" s="74">
        <f t="shared" ref="V8:V9" si="4">R8</f>
        <v>25787.63723</v>
      </c>
      <c r="W8" s="281"/>
    </row>
    <row r="9" spans="1:23" ht="82.5" customHeight="1" x14ac:dyDescent="0.25">
      <c r="A9" s="288"/>
      <c r="B9" s="290"/>
      <c r="C9" s="292"/>
      <c r="D9" s="320"/>
      <c r="E9" s="320"/>
      <c r="F9" s="329"/>
      <c r="G9" s="74">
        <v>0</v>
      </c>
      <c r="H9" s="74">
        <v>0</v>
      </c>
      <c r="I9" s="79">
        <v>1251.3826799999999</v>
      </c>
      <c r="J9" s="79">
        <v>249.34107</v>
      </c>
      <c r="K9" s="79">
        <v>59.93938</v>
      </c>
      <c r="L9" s="79">
        <v>11.943070000000001</v>
      </c>
      <c r="M9" s="79">
        <v>58628.063329999997</v>
      </c>
      <c r="N9" s="79">
        <v>11681.78564</v>
      </c>
      <c r="O9" s="77"/>
      <c r="P9" s="77"/>
      <c r="Q9" s="74">
        <f t="shared" si="2"/>
        <v>59939.385389999996</v>
      </c>
      <c r="R9" s="74">
        <f t="shared" si="3"/>
        <v>11943.06978</v>
      </c>
      <c r="S9" s="19" t="s">
        <v>77</v>
      </c>
      <c r="T9" s="19" t="s">
        <v>17</v>
      </c>
      <c r="U9" s="19" t="s">
        <v>79</v>
      </c>
      <c r="V9" s="74">
        <f t="shared" si="4"/>
        <v>11943.06978</v>
      </c>
      <c r="W9" s="293"/>
    </row>
    <row r="10" spans="1:23" ht="190.5" customHeight="1" thickBot="1" x14ac:dyDescent="0.3">
      <c r="A10" s="288"/>
      <c r="B10" s="290"/>
      <c r="C10" s="292"/>
      <c r="D10" s="38" t="s">
        <v>3</v>
      </c>
      <c r="E10" s="24" t="s">
        <v>73</v>
      </c>
      <c r="F10" s="123" t="s">
        <v>108</v>
      </c>
      <c r="G10" s="74">
        <v>0</v>
      </c>
      <c r="H10" s="74">
        <v>0</v>
      </c>
      <c r="I10" s="79">
        <v>2904.25</v>
      </c>
      <c r="J10" s="79">
        <v>349.95</v>
      </c>
      <c r="K10" s="79">
        <v>15.99</v>
      </c>
      <c r="L10" s="79">
        <v>15.53</v>
      </c>
      <c r="M10" s="79">
        <v>143091.96</v>
      </c>
      <c r="N10" s="79">
        <v>17908.400000000001</v>
      </c>
      <c r="O10" s="79"/>
      <c r="P10" s="79"/>
      <c r="Q10" s="74">
        <f t="shared" si="2"/>
        <v>146012.19999999998</v>
      </c>
      <c r="R10" s="74">
        <f t="shared" si="3"/>
        <v>18273.88</v>
      </c>
      <c r="S10" s="68">
        <v>45291</v>
      </c>
      <c r="T10" s="19" t="s">
        <v>48</v>
      </c>
      <c r="U10" s="19"/>
      <c r="V10" s="19"/>
      <c r="W10" s="61" t="s">
        <v>33</v>
      </c>
    </row>
    <row r="11" spans="1:23" ht="24" hidden="1" customHeight="1" x14ac:dyDescent="0.3">
      <c r="A11" s="288"/>
      <c r="B11" s="292" t="s">
        <v>72</v>
      </c>
      <c r="C11" s="292"/>
      <c r="D11" s="55"/>
      <c r="E11" s="292" t="s">
        <v>56</v>
      </c>
      <c r="F11" s="321" t="s">
        <v>57</v>
      </c>
      <c r="G11" s="80">
        <f>G12+G13+G14+G15</f>
        <v>0</v>
      </c>
      <c r="H11" s="80">
        <f t="shared" ref="H11:P11" si="5">H12+H13+H14+H15</f>
        <v>0</v>
      </c>
      <c r="I11" s="80">
        <f t="shared" si="5"/>
        <v>0</v>
      </c>
      <c r="J11" s="80">
        <f t="shared" si="5"/>
        <v>0</v>
      </c>
      <c r="K11" s="80">
        <f t="shared" si="5"/>
        <v>0</v>
      </c>
      <c r="L11" s="80">
        <f t="shared" si="5"/>
        <v>0</v>
      </c>
      <c r="M11" s="80">
        <f t="shared" si="5"/>
        <v>0</v>
      </c>
      <c r="N11" s="80">
        <f t="shared" si="5"/>
        <v>0</v>
      </c>
      <c r="O11" s="80">
        <f t="shared" si="5"/>
        <v>0</v>
      </c>
      <c r="P11" s="80">
        <f t="shared" si="5"/>
        <v>0</v>
      </c>
      <c r="Q11" s="91">
        <f>G11+I11+K11+M11</f>
        <v>0</v>
      </c>
      <c r="R11" s="91">
        <f>H11+J11+L11+N11</f>
        <v>0</v>
      </c>
      <c r="S11" s="64"/>
      <c r="T11" s="97"/>
      <c r="U11" s="64"/>
      <c r="V11" s="81">
        <f>R11</f>
        <v>0</v>
      </c>
      <c r="W11" s="61"/>
    </row>
    <row r="12" spans="1:23" ht="32.25" hidden="1" customHeight="1" x14ac:dyDescent="0.3">
      <c r="A12" s="288"/>
      <c r="B12" s="290"/>
      <c r="C12" s="292"/>
      <c r="D12" s="292" t="s">
        <v>50</v>
      </c>
      <c r="E12" s="290"/>
      <c r="F12" s="322"/>
      <c r="G12" s="79"/>
      <c r="H12" s="75"/>
      <c r="I12" s="74"/>
      <c r="J12" s="74"/>
      <c r="K12" s="74"/>
      <c r="L12" s="74"/>
      <c r="M12" s="74">
        <v>0</v>
      </c>
      <c r="N12" s="74">
        <v>0</v>
      </c>
      <c r="O12" s="78"/>
      <c r="P12" s="78"/>
      <c r="Q12" s="74">
        <f t="shared" ref="Q12:R15" si="6">G12+I12+K12+M12</f>
        <v>0</v>
      </c>
      <c r="R12" s="74">
        <f t="shared" si="6"/>
        <v>0</v>
      </c>
      <c r="S12" s="70" t="s">
        <v>58</v>
      </c>
      <c r="T12" s="53" t="s">
        <v>82</v>
      </c>
      <c r="U12" s="64" t="s">
        <v>59</v>
      </c>
      <c r="V12" s="81">
        <f t="shared" ref="V12:V15" si="7">R12</f>
        <v>0</v>
      </c>
      <c r="W12" s="324" t="s">
        <v>41</v>
      </c>
    </row>
    <row r="13" spans="1:23" ht="39" hidden="1" customHeight="1" x14ac:dyDescent="0.3">
      <c r="A13" s="288"/>
      <c r="B13" s="290"/>
      <c r="C13" s="292"/>
      <c r="D13" s="320"/>
      <c r="E13" s="290"/>
      <c r="F13" s="322"/>
      <c r="G13" s="79"/>
      <c r="H13" s="75"/>
      <c r="I13" s="74"/>
      <c r="J13" s="74"/>
      <c r="K13" s="74"/>
      <c r="L13" s="74"/>
      <c r="M13" s="74"/>
      <c r="N13" s="74"/>
      <c r="O13" s="78"/>
      <c r="P13" s="78"/>
      <c r="Q13" s="74">
        <f t="shared" si="6"/>
        <v>0</v>
      </c>
      <c r="R13" s="74">
        <f t="shared" si="6"/>
        <v>0</v>
      </c>
      <c r="S13" s="70" t="s">
        <v>70</v>
      </c>
      <c r="T13" s="53">
        <v>44924</v>
      </c>
      <c r="U13" s="64" t="s">
        <v>60</v>
      </c>
      <c r="V13" s="81">
        <f t="shared" si="7"/>
        <v>0</v>
      </c>
      <c r="W13" s="324"/>
    </row>
    <row r="14" spans="1:23" ht="33.75" hidden="1" customHeight="1" x14ac:dyDescent="0.3">
      <c r="A14" s="288"/>
      <c r="B14" s="290"/>
      <c r="C14" s="292"/>
      <c r="D14" s="292" t="s">
        <v>51</v>
      </c>
      <c r="E14" s="290"/>
      <c r="F14" s="322"/>
      <c r="G14" s="79"/>
      <c r="H14" s="75"/>
      <c r="I14" s="74"/>
      <c r="J14" s="74"/>
      <c r="K14" s="74"/>
      <c r="L14" s="74"/>
      <c r="M14" s="74"/>
      <c r="N14" s="74"/>
      <c r="O14" s="78"/>
      <c r="P14" s="78"/>
      <c r="Q14" s="74">
        <f t="shared" si="6"/>
        <v>0</v>
      </c>
      <c r="R14" s="74">
        <f t="shared" si="6"/>
        <v>0</v>
      </c>
      <c r="S14" s="70" t="s">
        <v>61</v>
      </c>
      <c r="T14" s="53" t="s">
        <v>83</v>
      </c>
      <c r="U14" s="64" t="s">
        <v>62</v>
      </c>
      <c r="V14" s="81">
        <f t="shared" si="7"/>
        <v>0</v>
      </c>
      <c r="W14" s="324"/>
    </row>
    <row r="15" spans="1:23" ht="37.5" hidden="1" customHeight="1" thickBot="1" x14ac:dyDescent="0.3">
      <c r="A15" s="288"/>
      <c r="B15" s="319"/>
      <c r="C15" s="292"/>
      <c r="D15" s="320"/>
      <c r="E15" s="320"/>
      <c r="F15" s="323"/>
      <c r="G15" s="74"/>
      <c r="H15" s="75"/>
      <c r="I15" s="74"/>
      <c r="J15" s="74"/>
      <c r="K15" s="74"/>
      <c r="L15" s="74"/>
      <c r="M15" s="74"/>
      <c r="N15" s="74"/>
      <c r="O15" s="78"/>
      <c r="P15" s="78"/>
      <c r="Q15" s="74">
        <f t="shared" si="6"/>
        <v>0</v>
      </c>
      <c r="R15" s="74">
        <f t="shared" si="6"/>
        <v>0</v>
      </c>
      <c r="S15" s="70" t="s">
        <v>69</v>
      </c>
      <c r="T15" s="53">
        <v>44897</v>
      </c>
      <c r="U15" s="19" t="s">
        <v>63</v>
      </c>
      <c r="V15" s="81">
        <f t="shared" si="7"/>
        <v>0</v>
      </c>
      <c r="W15" s="325"/>
    </row>
    <row r="16" spans="1:23" ht="185.25" hidden="1" customHeight="1" thickBot="1" x14ac:dyDescent="0.3">
      <c r="A16" s="30">
        <v>2</v>
      </c>
      <c r="B16" s="46" t="s">
        <v>27</v>
      </c>
      <c r="C16" s="28">
        <v>2</v>
      </c>
      <c r="D16" s="6" t="s">
        <v>6</v>
      </c>
      <c r="E16" s="28" t="s">
        <v>29</v>
      </c>
      <c r="F16" s="27" t="s">
        <v>22</v>
      </c>
      <c r="G16" s="82">
        <v>2675.3750500000001</v>
      </c>
      <c r="H16" s="82">
        <v>1337.6875399999999</v>
      </c>
      <c r="I16" s="74">
        <v>54.654240000000001</v>
      </c>
      <c r="J16" s="82">
        <v>27.327120000000001</v>
      </c>
      <c r="K16" s="82">
        <v>2.7337699999999998</v>
      </c>
      <c r="L16" s="82">
        <v>1.3668800000000001</v>
      </c>
      <c r="M16" s="82"/>
      <c r="N16" s="82"/>
      <c r="O16" s="82"/>
      <c r="P16" s="82"/>
      <c r="Q16" s="74">
        <f t="shared" ref="Q16:R17" si="8">I16+K16+M16</f>
        <v>57.388010000000001</v>
      </c>
      <c r="R16" s="74">
        <f t="shared" si="8"/>
        <v>28.694000000000003</v>
      </c>
      <c r="S16" s="83" t="s">
        <v>68</v>
      </c>
      <c r="T16" s="98" t="s">
        <v>17</v>
      </c>
      <c r="U16" s="54" t="s">
        <v>32</v>
      </c>
      <c r="V16" s="84">
        <v>4298.91</v>
      </c>
      <c r="W16" s="72" t="s">
        <v>7</v>
      </c>
    </row>
    <row r="17" spans="1:23" ht="198" hidden="1" customHeight="1" thickBot="1" x14ac:dyDescent="0.3">
      <c r="A17" s="37"/>
      <c r="B17" s="47" t="s">
        <v>52</v>
      </c>
      <c r="C17" s="21"/>
      <c r="D17" s="21" t="s">
        <v>44</v>
      </c>
      <c r="E17" s="38" t="s">
        <v>45</v>
      </c>
      <c r="F17" s="10" t="s">
        <v>40</v>
      </c>
      <c r="G17" s="78">
        <v>0</v>
      </c>
      <c r="H17" s="78">
        <v>0</v>
      </c>
      <c r="I17" s="78"/>
      <c r="J17" s="78"/>
      <c r="K17" s="78"/>
      <c r="L17" s="78"/>
      <c r="M17" s="78"/>
      <c r="N17" s="78"/>
      <c r="O17" s="78"/>
      <c r="P17" s="78"/>
      <c r="Q17" s="74">
        <f t="shared" si="8"/>
        <v>0</v>
      </c>
      <c r="R17" s="74">
        <f t="shared" si="8"/>
        <v>0</v>
      </c>
      <c r="S17" s="85"/>
      <c r="T17" s="53"/>
      <c r="U17" s="19"/>
      <c r="V17" s="74"/>
      <c r="W17" s="34" t="s">
        <v>46</v>
      </c>
    </row>
    <row r="18" spans="1:23" ht="201" hidden="1" customHeight="1" thickBot="1" x14ac:dyDescent="0.3">
      <c r="A18" s="39"/>
      <c r="B18" s="25" t="s">
        <v>27</v>
      </c>
      <c r="C18" s="38">
        <v>3</v>
      </c>
      <c r="D18" s="3"/>
      <c r="E18" s="38"/>
      <c r="F18" s="8"/>
      <c r="G18" s="86"/>
      <c r="H18" s="86"/>
      <c r="I18" s="86"/>
      <c r="J18" s="86"/>
      <c r="K18" s="86"/>
      <c r="L18" s="86"/>
      <c r="M18" s="86"/>
      <c r="N18" s="86"/>
      <c r="O18" s="86"/>
      <c r="P18" s="86"/>
      <c r="Q18" s="87">
        <f t="shared" ref="Q18:R25" si="9">G18+I18+K18+M18</f>
        <v>0</v>
      </c>
      <c r="R18" s="87">
        <f t="shared" si="9"/>
        <v>0</v>
      </c>
      <c r="S18" s="64"/>
      <c r="T18" s="99"/>
      <c r="U18" s="65"/>
      <c r="V18" s="74"/>
      <c r="W18" s="62" t="s">
        <v>41</v>
      </c>
    </row>
    <row r="19" spans="1:23" ht="36" customHeight="1" x14ac:dyDescent="0.25">
      <c r="A19" s="59">
        <v>2</v>
      </c>
      <c r="B19" s="297" t="s">
        <v>37</v>
      </c>
      <c r="C19" s="38"/>
      <c r="D19" s="280" t="s">
        <v>53</v>
      </c>
      <c r="E19" s="24"/>
      <c r="F19" s="9"/>
      <c r="G19" s="87"/>
      <c r="H19" s="87"/>
      <c r="I19" s="87">
        <f>I20+I21</f>
        <v>1390.8</v>
      </c>
      <c r="J19" s="87">
        <f t="shared" ref="J19:R19" si="10">J20+J21</f>
        <v>0</v>
      </c>
      <c r="K19" s="87">
        <f t="shared" si="10"/>
        <v>0</v>
      </c>
      <c r="L19" s="87">
        <f t="shared" si="10"/>
        <v>0</v>
      </c>
      <c r="M19" s="87">
        <f t="shared" si="10"/>
        <v>0</v>
      </c>
      <c r="N19" s="87">
        <f t="shared" si="10"/>
        <v>0</v>
      </c>
      <c r="O19" s="87">
        <f t="shared" si="10"/>
        <v>0</v>
      </c>
      <c r="P19" s="87">
        <f t="shared" si="10"/>
        <v>0</v>
      </c>
      <c r="Q19" s="87">
        <f t="shared" si="10"/>
        <v>1390.8</v>
      </c>
      <c r="R19" s="87">
        <f t="shared" si="10"/>
        <v>0</v>
      </c>
      <c r="S19" s="19"/>
      <c r="T19" s="53"/>
      <c r="U19" s="66"/>
      <c r="V19" s="74"/>
      <c r="W19" s="34"/>
    </row>
    <row r="20" spans="1:23" ht="193.5" customHeight="1" thickBot="1" x14ac:dyDescent="0.3">
      <c r="A20" s="39"/>
      <c r="B20" s="298"/>
      <c r="C20" s="21"/>
      <c r="D20" s="281"/>
      <c r="E20" s="7" t="s">
        <v>47</v>
      </c>
      <c r="F20" s="52"/>
      <c r="G20" s="82">
        <v>0</v>
      </c>
      <c r="H20" s="82">
        <v>0</v>
      </c>
      <c r="I20" s="82">
        <v>1390.8</v>
      </c>
      <c r="J20" s="82">
        <v>0</v>
      </c>
      <c r="K20" s="82">
        <v>0</v>
      </c>
      <c r="L20" s="82">
        <v>0</v>
      </c>
      <c r="M20" s="82">
        <v>0</v>
      </c>
      <c r="N20" s="78">
        <v>0</v>
      </c>
      <c r="O20" s="78">
        <v>0</v>
      </c>
      <c r="P20" s="78"/>
      <c r="Q20" s="74">
        <f t="shared" si="9"/>
        <v>1390.8</v>
      </c>
      <c r="R20" s="74">
        <f t="shared" si="9"/>
        <v>0</v>
      </c>
      <c r="S20" s="88">
        <v>45290</v>
      </c>
      <c r="T20" s="71" t="s">
        <v>107</v>
      </c>
      <c r="U20" s="108"/>
      <c r="V20" s="109">
        <f t="shared" ref="V20:V27" si="11">R20</f>
        <v>0</v>
      </c>
      <c r="W20" s="19" t="s">
        <v>49</v>
      </c>
    </row>
    <row r="21" spans="1:23" s="22" customFormat="1" ht="207" hidden="1" customHeight="1" thickBot="1" x14ac:dyDescent="0.3">
      <c r="A21" s="40"/>
      <c r="B21" s="301"/>
      <c r="C21" s="28"/>
      <c r="D21" s="293"/>
      <c r="E21" s="56" t="s">
        <v>43</v>
      </c>
      <c r="F21" s="52" t="s">
        <v>75</v>
      </c>
      <c r="G21" s="78">
        <v>0</v>
      </c>
      <c r="H21" s="78">
        <v>0</v>
      </c>
      <c r="I21" s="78"/>
      <c r="J21" s="78"/>
      <c r="K21" s="78"/>
      <c r="L21" s="78"/>
      <c r="M21" s="78"/>
      <c r="N21" s="76"/>
      <c r="O21" s="76"/>
      <c r="P21" s="76"/>
      <c r="Q21" s="74">
        <f t="shared" si="9"/>
        <v>0</v>
      </c>
      <c r="R21" s="74">
        <f t="shared" si="9"/>
        <v>0</v>
      </c>
      <c r="S21" s="107">
        <v>44925</v>
      </c>
      <c r="T21" s="69">
        <v>44925</v>
      </c>
      <c r="U21" s="108"/>
      <c r="V21" s="109">
        <f t="shared" si="11"/>
        <v>0</v>
      </c>
      <c r="W21" s="110" t="s">
        <v>71</v>
      </c>
    </row>
    <row r="22" spans="1:23" s="117" customFormat="1" ht="32.25" customHeight="1" x14ac:dyDescent="0.25">
      <c r="A22" s="112"/>
      <c r="B22" s="297" t="s">
        <v>94</v>
      </c>
      <c r="C22" s="120"/>
      <c r="D22" s="121"/>
      <c r="E22" s="113"/>
      <c r="F22" s="122"/>
      <c r="G22" s="148">
        <f>G23+G24</f>
        <v>6098.6</v>
      </c>
      <c r="H22" s="148">
        <f>H23+H24</f>
        <v>0</v>
      </c>
      <c r="I22" s="148">
        <f t="shared" ref="I22:R22" si="12">I23+I24</f>
        <v>263.60000000000002</v>
      </c>
      <c r="J22" s="148">
        <f t="shared" si="12"/>
        <v>0</v>
      </c>
      <c r="K22" s="148">
        <f t="shared" si="12"/>
        <v>2378.6999999999998</v>
      </c>
      <c r="L22" s="148">
        <f t="shared" si="12"/>
        <v>0</v>
      </c>
      <c r="M22" s="148">
        <f t="shared" si="12"/>
        <v>0</v>
      </c>
      <c r="N22" s="148">
        <f t="shared" si="12"/>
        <v>0</v>
      </c>
      <c r="O22" s="148">
        <f t="shared" si="12"/>
        <v>0</v>
      </c>
      <c r="P22" s="148">
        <f t="shared" si="12"/>
        <v>0</v>
      </c>
      <c r="Q22" s="148">
        <f t="shared" si="12"/>
        <v>8740.9</v>
      </c>
      <c r="R22" s="148">
        <f t="shared" si="12"/>
        <v>0</v>
      </c>
      <c r="S22" s="107"/>
      <c r="T22" s="114"/>
      <c r="U22" s="108"/>
      <c r="V22" s="115"/>
      <c r="W22" s="116"/>
    </row>
    <row r="23" spans="1:23" s="117" customFormat="1" ht="216.75" customHeight="1" x14ac:dyDescent="0.25">
      <c r="A23" s="112"/>
      <c r="B23" s="298"/>
      <c r="C23" s="111"/>
      <c r="D23" s="273" t="s">
        <v>106</v>
      </c>
      <c r="E23" s="127" t="s">
        <v>95</v>
      </c>
      <c r="F23" s="66" t="s">
        <v>104</v>
      </c>
      <c r="G23" s="82">
        <v>3726</v>
      </c>
      <c r="H23" s="149">
        <v>0</v>
      </c>
      <c r="I23" s="82">
        <v>0</v>
      </c>
      <c r="J23" s="82">
        <v>0</v>
      </c>
      <c r="K23" s="82">
        <v>1500</v>
      </c>
      <c r="L23" s="82">
        <v>0</v>
      </c>
      <c r="M23" s="82">
        <v>0</v>
      </c>
      <c r="N23" s="82">
        <v>0</v>
      </c>
      <c r="O23" s="82"/>
      <c r="P23" s="82"/>
      <c r="Q23" s="74">
        <f t="shared" si="9"/>
        <v>5226</v>
      </c>
      <c r="R23" s="74">
        <f>H24+J23+L23+N23</f>
        <v>0</v>
      </c>
      <c r="S23" s="88">
        <v>45291</v>
      </c>
      <c r="T23" s="89" t="s">
        <v>107</v>
      </c>
      <c r="U23" s="66" t="s">
        <v>102</v>
      </c>
      <c r="V23" s="115"/>
      <c r="W23" s="124" t="s">
        <v>103</v>
      </c>
    </row>
    <row r="24" spans="1:23" s="117" customFormat="1" ht="409.5" customHeight="1" thickBot="1" x14ac:dyDescent="0.3">
      <c r="A24" s="112"/>
      <c r="B24" s="301"/>
      <c r="C24" s="111"/>
      <c r="D24" s="293"/>
      <c r="E24" s="127" t="s">
        <v>96</v>
      </c>
      <c r="F24" s="19" t="s">
        <v>105</v>
      </c>
      <c r="G24" s="74">
        <v>2372.6</v>
      </c>
      <c r="H24" s="74">
        <v>0</v>
      </c>
      <c r="I24" s="74">
        <v>263.60000000000002</v>
      </c>
      <c r="J24" s="74">
        <v>0</v>
      </c>
      <c r="K24" s="74">
        <v>878.7</v>
      </c>
      <c r="L24" s="74">
        <v>0</v>
      </c>
      <c r="M24" s="74">
        <v>0</v>
      </c>
      <c r="N24" s="74">
        <v>0</v>
      </c>
      <c r="O24" s="74"/>
      <c r="P24" s="74"/>
      <c r="Q24" s="74">
        <f t="shared" si="9"/>
        <v>3514.8999999999996</v>
      </c>
      <c r="R24" s="74">
        <f>+J24+L24+N24+H24</f>
        <v>0</v>
      </c>
      <c r="S24" s="88">
        <v>45231</v>
      </c>
      <c r="T24" s="89" t="s">
        <v>107</v>
      </c>
      <c r="U24" s="126" t="s">
        <v>101</v>
      </c>
      <c r="V24" s="115"/>
      <c r="W24" s="124" t="s">
        <v>103</v>
      </c>
    </row>
    <row r="25" spans="1:23" ht="135.75" customHeight="1" x14ac:dyDescent="0.25">
      <c r="A25" s="307">
        <v>3</v>
      </c>
      <c r="B25" s="304" t="s">
        <v>81</v>
      </c>
      <c r="C25" s="289">
        <v>6</v>
      </c>
      <c r="D25" s="63" t="s">
        <v>54</v>
      </c>
      <c r="E25" s="44" t="s">
        <v>64</v>
      </c>
      <c r="F25" s="9" t="s">
        <v>65</v>
      </c>
      <c r="G25" s="86">
        <v>1184531.8</v>
      </c>
      <c r="H25" s="86">
        <v>150000</v>
      </c>
      <c r="I25" s="125">
        <v>110080.80252</v>
      </c>
      <c r="J25" s="86"/>
      <c r="K25" s="86"/>
      <c r="L25" s="86"/>
      <c r="M25" s="86"/>
      <c r="N25" s="86"/>
      <c r="O25" s="86"/>
      <c r="P25" s="86"/>
      <c r="Q25" s="87">
        <f t="shared" si="9"/>
        <v>1294612.60252</v>
      </c>
      <c r="R25" s="87">
        <f t="shared" si="9"/>
        <v>150000</v>
      </c>
      <c r="S25" s="88" t="s">
        <v>66</v>
      </c>
      <c r="T25" s="89" t="s">
        <v>17</v>
      </c>
      <c r="U25" s="54" t="s">
        <v>67</v>
      </c>
      <c r="V25" s="90">
        <f t="shared" si="11"/>
        <v>150000</v>
      </c>
      <c r="W25" s="61" t="s">
        <v>41</v>
      </c>
    </row>
    <row r="26" spans="1:23" ht="51.75" customHeight="1" x14ac:dyDescent="0.25">
      <c r="A26" s="308"/>
      <c r="B26" s="305"/>
      <c r="C26" s="290"/>
      <c r="D26" s="48" t="s">
        <v>8</v>
      </c>
      <c r="E26" s="309" t="s">
        <v>38</v>
      </c>
      <c r="F26" s="309" t="s">
        <v>85</v>
      </c>
      <c r="G26" s="91">
        <f t="shared" ref="G26:R26" si="13">SUM(G27:G31)</f>
        <v>0</v>
      </c>
      <c r="H26" s="91">
        <f t="shared" si="13"/>
        <v>0</v>
      </c>
      <c r="I26" s="91">
        <f t="shared" si="13"/>
        <v>188909.5</v>
      </c>
      <c r="J26" s="91">
        <f t="shared" si="13"/>
        <v>0</v>
      </c>
      <c r="K26" s="91">
        <f t="shared" si="13"/>
        <v>91379.786439999996</v>
      </c>
      <c r="L26" s="91">
        <f t="shared" si="13"/>
        <v>0</v>
      </c>
      <c r="M26" s="91">
        <f t="shared" si="13"/>
        <v>0</v>
      </c>
      <c r="N26" s="91">
        <f t="shared" si="13"/>
        <v>0</v>
      </c>
      <c r="O26" s="91">
        <f t="shared" si="13"/>
        <v>0</v>
      </c>
      <c r="P26" s="91">
        <f t="shared" si="13"/>
        <v>0</v>
      </c>
      <c r="Q26" s="91">
        <f t="shared" si="13"/>
        <v>280289.28644</v>
      </c>
      <c r="R26" s="91">
        <f t="shared" si="13"/>
        <v>0</v>
      </c>
      <c r="S26" s="68"/>
      <c r="T26" s="100"/>
      <c r="U26" s="67"/>
      <c r="V26" s="74">
        <f t="shared" si="11"/>
        <v>0</v>
      </c>
      <c r="W26" s="303" t="s">
        <v>36</v>
      </c>
    </row>
    <row r="27" spans="1:23" ht="59.25" customHeight="1" x14ac:dyDescent="0.25">
      <c r="A27" s="308"/>
      <c r="B27" s="305"/>
      <c r="C27" s="290"/>
      <c r="D27" s="45" t="s">
        <v>86</v>
      </c>
      <c r="E27" s="310"/>
      <c r="F27" s="310"/>
      <c r="G27" s="74">
        <v>0</v>
      </c>
      <c r="H27" s="74">
        <v>0</v>
      </c>
      <c r="I27" s="74">
        <v>47222.249759999999</v>
      </c>
      <c r="J27" s="74">
        <v>0</v>
      </c>
      <c r="K27" s="74">
        <v>18592.928639999998</v>
      </c>
      <c r="L27" s="74">
        <v>0</v>
      </c>
      <c r="M27" s="74">
        <v>0</v>
      </c>
      <c r="N27" s="74">
        <v>0</v>
      </c>
      <c r="O27" s="74"/>
      <c r="P27" s="74"/>
      <c r="Q27" s="74">
        <f t="shared" ref="Q27:R31" si="14">G27+I27+K27+M27</f>
        <v>65815.178400000004</v>
      </c>
      <c r="R27" s="74">
        <f t="shared" si="14"/>
        <v>0</v>
      </c>
      <c r="S27" s="68">
        <v>45156</v>
      </c>
      <c r="T27" s="67" t="s">
        <v>17</v>
      </c>
      <c r="U27" s="311" t="s">
        <v>88</v>
      </c>
      <c r="V27" s="74">
        <f t="shared" si="11"/>
        <v>0</v>
      </c>
      <c r="W27" s="299"/>
    </row>
    <row r="28" spans="1:23" ht="75" customHeight="1" x14ac:dyDescent="0.25">
      <c r="A28" s="308"/>
      <c r="B28" s="305"/>
      <c r="C28" s="290"/>
      <c r="D28" s="45" t="s">
        <v>90</v>
      </c>
      <c r="E28" s="310"/>
      <c r="F28" s="310"/>
      <c r="G28" s="74">
        <v>0</v>
      </c>
      <c r="H28" s="74">
        <v>0</v>
      </c>
      <c r="I28" s="74">
        <v>54032.247479999998</v>
      </c>
      <c r="J28" s="74">
        <v>0</v>
      </c>
      <c r="K28" s="74">
        <v>21274.24523</v>
      </c>
      <c r="L28" s="74">
        <v>0</v>
      </c>
      <c r="M28" s="74">
        <v>0</v>
      </c>
      <c r="N28" s="74">
        <v>0</v>
      </c>
      <c r="O28" s="74"/>
      <c r="P28" s="74"/>
      <c r="Q28" s="74">
        <f t="shared" si="14"/>
        <v>75306.492709999991</v>
      </c>
      <c r="R28" s="74">
        <f>H28+J28+L28+N28</f>
        <v>0</v>
      </c>
      <c r="S28" s="68">
        <v>45149</v>
      </c>
      <c r="T28" s="67" t="s">
        <v>17</v>
      </c>
      <c r="U28" s="312"/>
      <c r="V28" s="74">
        <f>R28</f>
        <v>0</v>
      </c>
      <c r="W28" s="299"/>
    </row>
    <row r="29" spans="1:23" ht="75" customHeight="1" x14ac:dyDescent="0.25">
      <c r="A29" s="60"/>
      <c r="B29" s="305"/>
      <c r="C29" s="21"/>
      <c r="D29" s="45" t="s">
        <v>91</v>
      </c>
      <c r="E29" s="310"/>
      <c r="F29" s="310"/>
      <c r="G29" s="74">
        <v>0</v>
      </c>
      <c r="H29" s="74">
        <v>0</v>
      </c>
      <c r="I29" s="74">
        <v>57180.358679999998</v>
      </c>
      <c r="J29" s="74">
        <v>0</v>
      </c>
      <c r="K29" s="74">
        <v>22513.758529999999</v>
      </c>
      <c r="L29" s="74">
        <v>0</v>
      </c>
      <c r="M29" s="74">
        <v>0</v>
      </c>
      <c r="N29" s="74">
        <v>0</v>
      </c>
      <c r="O29" s="74"/>
      <c r="P29" s="74"/>
      <c r="Q29" s="74">
        <f t="shared" si="14"/>
        <v>79694.117209999997</v>
      </c>
      <c r="R29" s="74">
        <f t="shared" si="14"/>
        <v>0</v>
      </c>
      <c r="S29" s="68">
        <v>45163</v>
      </c>
      <c r="T29" s="67" t="s">
        <v>17</v>
      </c>
      <c r="U29" s="312"/>
      <c r="V29" s="74">
        <f t="shared" ref="V29:V31" si="15">R29</f>
        <v>0</v>
      </c>
      <c r="W29" s="299"/>
    </row>
    <row r="30" spans="1:23" ht="59.25" customHeight="1" x14ac:dyDescent="0.25">
      <c r="A30" s="60"/>
      <c r="B30" s="305"/>
      <c r="C30" s="21"/>
      <c r="D30" s="45" t="s">
        <v>92</v>
      </c>
      <c r="E30" s="310"/>
      <c r="F30" s="310"/>
      <c r="G30" s="74">
        <v>0</v>
      </c>
      <c r="H30" s="74">
        <v>0</v>
      </c>
      <c r="I30" s="74">
        <v>5594.0757999999996</v>
      </c>
      <c r="J30" s="74">
        <v>0</v>
      </c>
      <c r="K30" s="74">
        <v>2202.5687499999999</v>
      </c>
      <c r="L30" s="74">
        <v>0</v>
      </c>
      <c r="M30" s="74">
        <v>0</v>
      </c>
      <c r="N30" s="74">
        <v>0</v>
      </c>
      <c r="O30" s="74"/>
      <c r="P30" s="74"/>
      <c r="Q30" s="74">
        <f t="shared" si="14"/>
        <v>7796.6445499999991</v>
      </c>
      <c r="R30" s="74">
        <f t="shared" si="14"/>
        <v>0</v>
      </c>
      <c r="S30" s="68">
        <v>45198</v>
      </c>
      <c r="T30" s="67" t="s">
        <v>17</v>
      </c>
      <c r="U30" s="313"/>
      <c r="V30" s="74">
        <f t="shared" si="15"/>
        <v>0</v>
      </c>
      <c r="W30" s="299"/>
    </row>
    <row r="31" spans="1:23" ht="60.75" customHeight="1" x14ac:dyDescent="0.25">
      <c r="A31" s="60"/>
      <c r="B31" s="305"/>
      <c r="C31" s="21"/>
      <c r="D31" s="45" t="s">
        <v>93</v>
      </c>
      <c r="E31" s="310"/>
      <c r="F31" s="310"/>
      <c r="G31" s="74">
        <v>0</v>
      </c>
      <c r="H31" s="74">
        <v>0</v>
      </c>
      <c r="I31" s="74">
        <v>24880.56828</v>
      </c>
      <c r="J31" s="74">
        <v>0</v>
      </c>
      <c r="K31" s="74">
        <f>9796.28529+17000</f>
        <v>26796.28529</v>
      </c>
      <c r="L31" s="74">
        <v>0</v>
      </c>
      <c r="M31" s="74">
        <v>0</v>
      </c>
      <c r="N31" s="74">
        <v>0</v>
      </c>
      <c r="O31" s="74"/>
      <c r="P31" s="74"/>
      <c r="Q31" s="74">
        <f t="shared" si="14"/>
        <v>51676.853569999999</v>
      </c>
      <c r="R31" s="74">
        <f t="shared" si="14"/>
        <v>0</v>
      </c>
      <c r="S31" s="68">
        <v>45107</v>
      </c>
      <c r="T31" s="67" t="s">
        <v>17</v>
      </c>
      <c r="U31" s="128" t="s">
        <v>89</v>
      </c>
      <c r="V31" s="74">
        <f t="shared" si="15"/>
        <v>0</v>
      </c>
      <c r="W31" s="300"/>
    </row>
    <row r="32" spans="1:23" ht="24.75" customHeight="1" x14ac:dyDescent="0.25">
      <c r="A32" s="41"/>
      <c r="B32" s="326" t="s">
        <v>42</v>
      </c>
      <c r="C32" s="326"/>
      <c r="D32" s="326"/>
      <c r="E32" s="45"/>
      <c r="F32" s="26"/>
      <c r="G32" s="92">
        <f>G33+G37+G40</f>
        <v>22822.219829999998</v>
      </c>
      <c r="H32" s="92">
        <f t="shared" ref="H32:N32" si="16">H33+H37+H40</f>
        <v>0</v>
      </c>
      <c r="I32" s="92">
        <f t="shared" si="16"/>
        <v>465.75958999999995</v>
      </c>
      <c r="J32" s="92">
        <f t="shared" si="16"/>
        <v>0</v>
      </c>
      <c r="K32" s="92">
        <f t="shared" si="16"/>
        <v>17905.296340000001</v>
      </c>
      <c r="L32" s="92">
        <f t="shared" si="16"/>
        <v>0</v>
      </c>
      <c r="M32" s="92">
        <f t="shared" si="16"/>
        <v>0</v>
      </c>
      <c r="N32" s="92">
        <f t="shared" si="16"/>
        <v>0</v>
      </c>
      <c r="O32" s="92">
        <f t="shared" ref="O32:P32" si="17">O33</f>
        <v>0</v>
      </c>
      <c r="P32" s="92">
        <f t="shared" si="17"/>
        <v>0</v>
      </c>
      <c r="Q32" s="147">
        <f>Q33+Q37+Q40</f>
        <v>41193.275759999997</v>
      </c>
      <c r="R32" s="147">
        <f>R33+R37+R40</f>
        <v>0</v>
      </c>
      <c r="S32" s="93"/>
      <c r="T32" s="53"/>
      <c r="U32" s="93"/>
      <c r="V32" s="77"/>
      <c r="W32" s="73"/>
    </row>
    <row r="33" spans="1:23" s="12" customFormat="1" ht="51" customHeight="1" x14ac:dyDescent="0.25">
      <c r="A33" s="315">
        <v>5</v>
      </c>
      <c r="B33" s="316" t="s">
        <v>26</v>
      </c>
      <c r="C33" s="130">
        <v>7</v>
      </c>
      <c r="D33" s="135" t="s">
        <v>34</v>
      </c>
      <c r="E33" s="317" t="s">
        <v>35</v>
      </c>
      <c r="F33" s="318" t="s">
        <v>74</v>
      </c>
      <c r="G33" s="91">
        <f>G34+G35+G36</f>
        <v>22822.219829999998</v>
      </c>
      <c r="H33" s="91">
        <f>H34+H35+H36</f>
        <v>0</v>
      </c>
      <c r="I33" s="91">
        <f t="shared" ref="I33:R33" si="18">I34+I35+I36</f>
        <v>465.75958999999995</v>
      </c>
      <c r="J33" s="91">
        <f t="shared" si="18"/>
        <v>0</v>
      </c>
      <c r="K33" s="91">
        <f t="shared" si="18"/>
        <v>14029.377779999999</v>
      </c>
      <c r="L33" s="91">
        <f t="shared" si="18"/>
        <v>0</v>
      </c>
      <c r="M33" s="91">
        <f t="shared" si="18"/>
        <v>0</v>
      </c>
      <c r="N33" s="91">
        <f t="shared" si="18"/>
        <v>0</v>
      </c>
      <c r="O33" s="91">
        <f t="shared" si="18"/>
        <v>0</v>
      </c>
      <c r="P33" s="91">
        <f t="shared" si="18"/>
        <v>0</v>
      </c>
      <c r="Q33" s="91">
        <f t="shared" si="18"/>
        <v>37317.357199999999</v>
      </c>
      <c r="R33" s="91">
        <f t="shared" si="18"/>
        <v>0</v>
      </c>
      <c r="T33" s="100"/>
      <c r="U33" s="71" t="s">
        <v>97</v>
      </c>
      <c r="V33" s="95">
        <f>V34+V35+V36</f>
        <v>26164.708010000002</v>
      </c>
      <c r="W33" s="273" t="s">
        <v>36</v>
      </c>
    </row>
    <row r="34" spans="1:23" ht="72.75" customHeight="1" x14ac:dyDescent="0.25">
      <c r="A34" s="315"/>
      <c r="B34" s="316"/>
      <c r="C34" s="23" t="s">
        <v>9</v>
      </c>
      <c r="D34" s="118" t="s">
        <v>98</v>
      </c>
      <c r="E34" s="317"/>
      <c r="F34" s="318"/>
      <c r="G34" s="84">
        <v>21691.108820000001</v>
      </c>
      <c r="H34" s="84">
        <v>0</v>
      </c>
      <c r="I34" s="84">
        <v>442.67568999999997</v>
      </c>
      <c r="J34" s="84">
        <v>0</v>
      </c>
      <c r="K34" s="84">
        <v>4030.9234999999999</v>
      </c>
      <c r="L34" s="84">
        <v>0</v>
      </c>
      <c r="M34" s="84">
        <v>0</v>
      </c>
      <c r="N34" s="84">
        <v>0</v>
      </c>
      <c r="O34" s="84"/>
      <c r="P34" s="84"/>
      <c r="Q34" s="84">
        <f>G34+I34+K34+M34</f>
        <v>26164.708010000002</v>
      </c>
      <c r="R34" s="84">
        <f>H34+J34+L34+N34</f>
        <v>0</v>
      </c>
      <c r="S34" s="71">
        <v>45201</v>
      </c>
      <c r="T34" s="71" t="s">
        <v>17</v>
      </c>
      <c r="U34" s="71" t="s">
        <v>97</v>
      </c>
      <c r="V34" s="11">
        <f>Q34</f>
        <v>26164.708010000002</v>
      </c>
      <c r="W34" s="281"/>
    </row>
    <row r="35" spans="1:23" ht="89.25" customHeight="1" x14ac:dyDescent="0.25">
      <c r="A35" s="315"/>
      <c r="B35" s="316"/>
      <c r="C35" s="23" t="s">
        <v>10</v>
      </c>
      <c r="D35" s="118" t="s">
        <v>99</v>
      </c>
      <c r="E35" s="317"/>
      <c r="F35" s="318"/>
      <c r="G35" s="94">
        <v>565.55551000000003</v>
      </c>
      <c r="H35" s="84">
        <v>0</v>
      </c>
      <c r="I35" s="94">
        <v>11.54195</v>
      </c>
      <c r="J35" s="84">
        <v>0</v>
      </c>
      <c r="K35" s="94">
        <v>5782.8448200000003</v>
      </c>
      <c r="L35" s="84">
        <v>0</v>
      </c>
      <c r="M35" s="84">
        <v>0</v>
      </c>
      <c r="N35" s="84">
        <v>0</v>
      </c>
      <c r="O35" s="84"/>
      <c r="P35" s="84"/>
      <c r="Q35" s="84">
        <f t="shared" ref="Q35:Q36" si="19">G35+I35+K35+M35</f>
        <v>6359.9422800000002</v>
      </c>
      <c r="R35" s="84">
        <f t="shared" ref="R35:R36" si="20">H35+J35+L35+N35</f>
        <v>0</v>
      </c>
      <c r="S35" s="71">
        <v>45170</v>
      </c>
      <c r="T35" s="71" t="s">
        <v>17</v>
      </c>
      <c r="U35" s="71" t="s">
        <v>97</v>
      </c>
      <c r="V35" s="11">
        <f>R35</f>
        <v>0</v>
      </c>
      <c r="W35" s="281"/>
    </row>
    <row r="36" spans="1:23" ht="69" customHeight="1" x14ac:dyDescent="0.25">
      <c r="A36" s="315"/>
      <c r="B36" s="316"/>
      <c r="C36" s="23" t="s">
        <v>11</v>
      </c>
      <c r="D36" s="119" t="s">
        <v>100</v>
      </c>
      <c r="E36" s="317"/>
      <c r="F36" s="318"/>
      <c r="G36" s="94">
        <v>565.55550000000005</v>
      </c>
      <c r="H36" s="84">
        <v>0</v>
      </c>
      <c r="I36" s="94">
        <v>11.54195</v>
      </c>
      <c r="J36" s="84">
        <v>0</v>
      </c>
      <c r="K36" s="94">
        <v>4215.6094599999997</v>
      </c>
      <c r="L36" s="84">
        <v>0</v>
      </c>
      <c r="M36" s="84">
        <v>0</v>
      </c>
      <c r="N36" s="84">
        <v>0</v>
      </c>
      <c r="O36" s="94"/>
      <c r="P36" s="94"/>
      <c r="Q36" s="84">
        <f t="shared" si="19"/>
        <v>4792.7069099999999</v>
      </c>
      <c r="R36" s="84">
        <f t="shared" si="20"/>
        <v>0</v>
      </c>
      <c r="S36" s="71">
        <v>45170</v>
      </c>
      <c r="T36" s="145" t="s">
        <v>17</v>
      </c>
      <c r="U36" s="138" t="s">
        <v>126</v>
      </c>
      <c r="V36" s="137">
        <f t="shared" ref="V36" si="21">R36</f>
        <v>0</v>
      </c>
      <c r="W36" s="281"/>
    </row>
    <row r="37" spans="1:23" ht="25.5" x14ac:dyDescent="0.25">
      <c r="A37" s="129"/>
      <c r="B37" s="130"/>
      <c r="C37" s="23" t="s">
        <v>110</v>
      </c>
      <c r="D37" s="119" t="s">
        <v>111</v>
      </c>
      <c r="E37" s="317"/>
      <c r="F37" s="318"/>
      <c r="G37" s="91">
        <f>G38</f>
        <v>0</v>
      </c>
      <c r="H37" s="91">
        <f t="shared" ref="H37:K37" si="22">H38</f>
        <v>0</v>
      </c>
      <c r="I37" s="91">
        <f t="shared" si="22"/>
        <v>0</v>
      </c>
      <c r="J37" s="91">
        <f t="shared" si="22"/>
        <v>0</v>
      </c>
      <c r="K37" s="91">
        <f t="shared" si="22"/>
        <v>2356.75819</v>
      </c>
      <c r="L37" s="91">
        <f>L38</f>
        <v>0</v>
      </c>
      <c r="M37" s="91">
        <f>M38</f>
        <v>0</v>
      </c>
      <c r="N37" s="91">
        <f>N38</f>
        <v>0</v>
      </c>
      <c r="O37" s="91"/>
      <c r="P37" s="91"/>
      <c r="Q37" s="91">
        <f>Q38</f>
        <v>2356.75819</v>
      </c>
      <c r="R37" s="91">
        <f>R38</f>
        <v>0</v>
      </c>
      <c r="S37" s="139"/>
      <c r="T37" s="101"/>
      <c r="U37" s="139"/>
      <c r="V37" s="95"/>
      <c r="W37" s="281"/>
    </row>
    <row r="38" spans="1:23" ht="38.25" x14ac:dyDescent="0.25">
      <c r="A38" s="129"/>
      <c r="B38" s="130"/>
      <c r="C38" s="23" t="s">
        <v>112</v>
      </c>
      <c r="D38" s="119" t="s">
        <v>113</v>
      </c>
      <c r="E38" s="317"/>
      <c r="F38" s="318"/>
      <c r="G38" s="94">
        <v>0</v>
      </c>
      <c r="H38" s="94">
        <v>0</v>
      </c>
      <c r="I38" s="94">
        <v>0</v>
      </c>
      <c r="J38" s="94">
        <v>0</v>
      </c>
      <c r="K38" s="94">
        <v>2356.75819</v>
      </c>
      <c r="L38" s="94">
        <v>0</v>
      </c>
      <c r="M38" s="94">
        <v>0</v>
      </c>
      <c r="N38" s="94">
        <v>0</v>
      </c>
      <c r="O38" s="94">
        <v>0</v>
      </c>
      <c r="P38" s="94">
        <v>0</v>
      </c>
      <c r="Q38" s="84">
        <f>G38+I38+K38+M38</f>
        <v>2356.75819</v>
      </c>
      <c r="R38" s="84">
        <f>H38+J38+L38+N38</f>
        <v>0</v>
      </c>
      <c r="S38" s="139"/>
      <c r="T38" s="101"/>
      <c r="U38" s="140" t="s">
        <v>127</v>
      </c>
      <c r="V38" s="95"/>
      <c r="W38" s="281"/>
    </row>
    <row r="39" spans="1:23" ht="25.5" x14ac:dyDescent="0.25">
      <c r="A39" s="129"/>
      <c r="B39" s="130"/>
      <c r="C39" s="23" t="s">
        <v>114</v>
      </c>
      <c r="D39" s="119" t="s">
        <v>115</v>
      </c>
      <c r="E39" s="317"/>
      <c r="F39" s="318"/>
      <c r="G39" s="94">
        <v>0</v>
      </c>
      <c r="H39" s="94">
        <v>0</v>
      </c>
      <c r="I39" s="94">
        <v>0</v>
      </c>
      <c r="J39" s="94">
        <v>0</v>
      </c>
      <c r="K39" s="94">
        <v>0</v>
      </c>
      <c r="L39" s="94">
        <v>0</v>
      </c>
      <c r="M39" s="94">
        <v>0</v>
      </c>
      <c r="N39" s="94">
        <v>0</v>
      </c>
      <c r="O39" s="94"/>
      <c r="P39" s="94"/>
      <c r="Q39" s="84">
        <f>G39+I39+K39+M39</f>
        <v>0</v>
      </c>
      <c r="R39" s="84">
        <f>H39+J39+L39+N39</f>
        <v>0</v>
      </c>
      <c r="S39" s="139"/>
      <c r="T39" s="101"/>
      <c r="U39" s="139"/>
      <c r="V39" s="95"/>
      <c r="W39" s="281"/>
    </row>
    <row r="40" spans="1:23" ht="35.25" customHeight="1" x14ac:dyDescent="0.25">
      <c r="A40" s="129"/>
      <c r="B40" s="130"/>
      <c r="C40" s="23" t="s">
        <v>116</v>
      </c>
      <c r="D40" s="119" t="s">
        <v>117</v>
      </c>
      <c r="E40" s="317"/>
      <c r="F40" s="318"/>
      <c r="G40" s="91">
        <f>G41+G42+G43+G44</f>
        <v>0</v>
      </c>
      <c r="H40" s="91">
        <f t="shared" ref="H40:N40" si="23">H41+H42+H43+H44</f>
        <v>0</v>
      </c>
      <c r="I40" s="91">
        <f t="shared" si="23"/>
        <v>0</v>
      </c>
      <c r="J40" s="91">
        <f t="shared" si="23"/>
        <v>0</v>
      </c>
      <c r="K40" s="91">
        <f t="shared" si="23"/>
        <v>1519.1603699999998</v>
      </c>
      <c r="L40" s="91">
        <f t="shared" si="23"/>
        <v>0</v>
      </c>
      <c r="M40" s="91">
        <f t="shared" si="23"/>
        <v>0</v>
      </c>
      <c r="N40" s="91">
        <f t="shared" si="23"/>
        <v>0</v>
      </c>
      <c r="O40" s="91"/>
      <c r="P40" s="91"/>
      <c r="Q40" s="91">
        <f>Q41+Q42+Q43+Q44</f>
        <v>1519.1603699999998</v>
      </c>
      <c r="R40" s="91">
        <f>R41+R42+R43+R44</f>
        <v>0</v>
      </c>
      <c r="S40" s="139"/>
      <c r="T40" s="101"/>
      <c r="U40" s="139"/>
      <c r="V40" s="95"/>
      <c r="W40" s="281"/>
    </row>
    <row r="41" spans="1:23" ht="82.5" customHeight="1" x14ac:dyDescent="0.25">
      <c r="A41" s="129"/>
      <c r="B41" s="130"/>
      <c r="C41" s="23" t="s">
        <v>118</v>
      </c>
      <c r="D41" s="119" t="s">
        <v>119</v>
      </c>
      <c r="E41" s="317"/>
      <c r="F41" s="318"/>
      <c r="G41" s="94">
        <v>0</v>
      </c>
      <c r="H41" s="94">
        <v>0</v>
      </c>
      <c r="I41" s="94">
        <v>0</v>
      </c>
      <c r="J41" s="94">
        <v>0</v>
      </c>
      <c r="K41" s="94">
        <v>210</v>
      </c>
      <c r="L41" s="94">
        <v>0</v>
      </c>
      <c r="M41" s="94">
        <v>0</v>
      </c>
      <c r="N41" s="94">
        <v>0</v>
      </c>
      <c r="O41" s="94"/>
      <c r="P41" s="94"/>
      <c r="Q41" s="151">
        <f t="shared" ref="Q41:Q44" si="24">G41+I41+K41+M41</f>
        <v>210</v>
      </c>
      <c r="R41" s="151">
        <f t="shared" ref="R41:R44" si="25">H41+J41+L41+N41</f>
        <v>0</v>
      </c>
      <c r="S41" s="150">
        <v>44964</v>
      </c>
      <c r="T41" s="141" t="s">
        <v>131</v>
      </c>
      <c r="U41" s="139" t="s">
        <v>128</v>
      </c>
      <c r="V41" s="95"/>
      <c r="W41" s="281"/>
    </row>
    <row r="42" spans="1:23" ht="80.25" customHeight="1" x14ac:dyDescent="0.25">
      <c r="A42" s="129"/>
      <c r="B42" s="130"/>
      <c r="C42" s="23" t="s">
        <v>120</v>
      </c>
      <c r="D42" s="119" t="s">
        <v>121</v>
      </c>
      <c r="E42" s="317"/>
      <c r="F42" s="318"/>
      <c r="G42" s="94">
        <v>0</v>
      </c>
      <c r="H42" s="94">
        <v>0</v>
      </c>
      <c r="I42" s="94">
        <v>0</v>
      </c>
      <c r="J42" s="94">
        <v>0</v>
      </c>
      <c r="K42" s="94">
        <v>1064.2353699999999</v>
      </c>
      <c r="L42" s="94">
        <v>0</v>
      </c>
      <c r="M42" s="94">
        <v>0</v>
      </c>
      <c r="N42" s="94">
        <v>0</v>
      </c>
      <c r="O42" s="94"/>
      <c r="P42" s="94"/>
      <c r="Q42" s="151">
        <f t="shared" si="24"/>
        <v>1064.2353699999999</v>
      </c>
      <c r="R42" s="151">
        <f t="shared" si="25"/>
        <v>0</v>
      </c>
      <c r="S42" s="150">
        <v>44792</v>
      </c>
      <c r="T42" s="141" t="s">
        <v>131</v>
      </c>
      <c r="U42" s="139" t="s">
        <v>129</v>
      </c>
      <c r="V42" s="95"/>
      <c r="W42" s="281"/>
    </row>
    <row r="43" spans="1:23" ht="80.25" customHeight="1" x14ac:dyDescent="0.25">
      <c r="A43" s="129"/>
      <c r="B43" s="130"/>
      <c r="C43" s="23" t="s">
        <v>122</v>
      </c>
      <c r="D43" s="119" t="s">
        <v>123</v>
      </c>
      <c r="E43" s="317"/>
      <c r="F43" s="318"/>
      <c r="G43" s="94">
        <v>0</v>
      </c>
      <c r="H43" s="94">
        <v>0</v>
      </c>
      <c r="I43" s="94">
        <v>0</v>
      </c>
      <c r="J43" s="94">
        <v>0</v>
      </c>
      <c r="K43" s="94">
        <v>149.92500000000001</v>
      </c>
      <c r="L43" s="94">
        <v>0</v>
      </c>
      <c r="M43" s="94">
        <v>0</v>
      </c>
      <c r="N43" s="94">
        <v>0</v>
      </c>
      <c r="O43" s="94"/>
      <c r="P43" s="94"/>
      <c r="Q43" s="151">
        <f t="shared" si="24"/>
        <v>149.92500000000001</v>
      </c>
      <c r="R43" s="151">
        <f t="shared" si="25"/>
        <v>0</v>
      </c>
      <c r="S43" s="139"/>
      <c r="T43" s="101"/>
      <c r="U43" s="139" t="s">
        <v>126</v>
      </c>
      <c r="V43" s="95"/>
      <c r="W43" s="281"/>
    </row>
    <row r="44" spans="1:23" ht="87" customHeight="1" x14ac:dyDescent="0.25">
      <c r="A44" s="129"/>
      <c r="B44" s="130"/>
      <c r="C44" s="23" t="s">
        <v>124</v>
      </c>
      <c r="D44" s="119" t="s">
        <v>125</v>
      </c>
      <c r="E44" s="317"/>
      <c r="F44" s="318"/>
      <c r="G44" s="94">
        <v>0</v>
      </c>
      <c r="H44" s="94">
        <v>0</v>
      </c>
      <c r="I44" s="94">
        <v>0</v>
      </c>
      <c r="J44" s="94">
        <v>0</v>
      </c>
      <c r="K44" s="94">
        <v>95</v>
      </c>
      <c r="L44" s="94">
        <v>0</v>
      </c>
      <c r="M44" s="94">
        <v>0</v>
      </c>
      <c r="N44" s="94">
        <v>0</v>
      </c>
      <c r="O44" s="94"/>
      <c r="P44" s="94"/>
      <c r="Q44" s="151">
        <f t="shared" si="24"/>
        <v>95</v>
      </c>
      <c r="R44" s="151">
        <f t="shared" si="25"/>
        <v>0</v>
      </c>
      <c r="S44" s="139"/>
      <c r="T44" s="101"/>
      <c r="U44" s="139" t="s">
        <v>126</v>
      </c>
      <c r="V44" s="95"/>
      <c r="W44" s="293"/>
    </row>
    <row r="45" spans="1:23" hidden="1" x14ac:dyDescent="0.25">
      <c r="A45" s="129"/>
      <c r="B45" s="130"/>
      <c r="C45" s="23"/>
      <c r="D45" s="119" t="s">
        <v>130</v>
      </c>
      <c r="E45" s="144"/>
      <c r="F45" s="142"/>
      <c r="G45" s="94"/>
      <c r="H45" s="94"/>
      <c r="I45" s="94"/>
      <c r="J45" s="94"/>
      <c r="K45" s="94"/>
      <c r="L45" s="94"/>
      <c r="M45" s="94"/>
      <c r="N45" s="94"/>
      <c r="O45" s="94"/>
      <c r="P45" s="94"/>
      <c r="Q45" s="136"/>
      <c r="R45" s="136"/>
      <c r="S45" s="143"/>
      <c r="T45" s="131"/>
      <c r="U45" s="143"/>
      <c r="V45" s="132"/>
      <c r="W45" s="133"/>
    </row>
    <row r="46" spans="1:23" x14ac:dyDescent="0.25">
      <c r="A46" s="2" t="s">
        <v>80</v>
      </c>
      <c r="B46" s="134"/>
      <c r="C46" s="134"/>
      <c r="D46" s="134"/>
      <c r="E46" s="117"/>
      <c r="F46" s="20"/>
      <c r="G46" s="146">
        <f>G32+G26+G25+G22+G19+G6</f>
        <v>1213452.6198300002</v>
      </c>
      <c r="H46" s="146">
        <f t="shared" ref="H46:R46" si="26">H32+H26+H25+H22+H19+H6</f>
        <v>150000</v>
      </c>
      <c r="I46" s="146">
        <f t="shared" si="26"/>
        <v>308263.67748999997</v>
      </c>
      <c r="J46" s="146">
        <f t="shared" si="26"/>
        <v>1137.6716699999999</v>
      </c>
      <c r="K46" s="146">
        <f t="shared" si="26"/>
        <v>111864.71054999999</v>
      </c>
      <c r="L46" s="146">
        <f t="shared" si="26"/>
        <v>53.260710000000003</v>
      </c>
      <c r="M46" s="146">
        <f t="shared" si="26"/>
        <v>323983.76209999999</v>
      </c>
      <c r="N46" s="146">
        <f t="shared" si="26"/>
        <v>54813.654630000005</v>
      </c>
      <c r="O46" s="146">
        <f t="shared" si="26"/>
        <v>0</v>
      </c>
      <c r="P46" s="146">
        <f t="shared" si="26"/>
        <v>0</v>
      </c>
      <c r="Q46" s="146">
        <f t="shared" si="26"/>
        <v>1957564.7699699998</v>
      </c>
      <c r="R46" s="146">
        <f t="shared" si="26"/>
        <v>206004.58701000002</v>
      </c>
      <c r="T46" s="31"/>
      <c r="V46" s="17"/>
      <c r="W46" s="117"/>
    </row>
    <row r="47" spans="1:23" x14ac:dyDescent="0.25">
      <c r="A47" s="2"/>
      <c r="B47" s="2"/>
      <c r="C47" s="2"/>
      <c r="D47" s="2"/>
      <c r="G47" s="13"/>
      <c r="H47" s="14"/>
      <c r="I47" s="102"/>
      <c r="J47" s="102"/>
      <c r="K47" s="104"/>
      <c r="L47" s="15"/>
      <c r="M47" s="15"/>
      <c r="N47" s="15"/>
      <c r="O47" s="15"/>
      <c r="P47" s="15"/>
      <c r="Q47" s="16"/>
      <c r="R47" s="1"/>
      <c r="S47" s="43"/>
    </row>
    <row r="48" spans="1:23" x14ac:dyDescent="0.25">
      <c r="A48" s="2"/>
      <c r="B48" s="2"/>
      <c r="C48" s="2"/>
      <c r="D48" s="2"/>
      <c r="G48" s="13"/>
      <c r="H48" s="13"/>
      <c r="I48" s="103"/>
      <c r="J48" s="103"/>
      <c r="K48" s="105"/>
      <c r="L48" s="13"/>
      <c r="M48" s="13"/>
      <c r="N48" s="13"/>
      <c r="O48" s="13"/>
      <c r="P48" s="13"/>
      <c r="Q48" s="13"/>
      <c r="R48" s="1"/>
      <c r="S48" s="43"/>
    </row>
    <row r="49" spans="1:19" x14ac:dyDescent="0.25">
      <c r="A49" s="2"/>
      <c r="B49" s="2"/>
      <c r="C49" s="2"/>
      <c r="D49" s="2"/>
      <c r="G49" s="13"/>
      <c r="H49" s="13"/>
      <c r="I49" s="103"/>
      <c r="J49" s="103"/>
      <c r="K49" s="106"/>
      <c r="L49" s="13"/>
      <c r="M49" s="13"/>
      <c r="N49" s="13"/>
      <c r="O49" s="13"/>
      <c r="P49" s="13"/>
      <c r="Q49" s="13"/>
      <c r="R49" s="1"/>
      <c r="S49" s="43"/>
    </row>
    <row r="50" spans="1:19" x14ac:dyDescent="0.25">
      <c r="A50" s="2"/>
      <c r="B50" s="2"/>
      <c r="C50" s="2"/>
      <c r="D50" s="2"/>
      <c r="F50" s="1"/>
      <c r="G50" s="1"/>
      <c r="H50" s="1"/>
      <c r="I50" s="1"/>
      <c r="J50" s="1"/>
      <c r="K50" s="1"/>
      <c r="L50" s="1"/>
      <c r="M50" s="1"/>
      <c r="N50" s="1"/>
      <c r="O50" s="1"/>
      <c r="P50" s="1"/>
      <c r="Q50" s="1"/>
      <c r="R50" s="1"/>
      <c r="S50" s="43"/>
    </row>
    <row r="51" spans="1:19" x14ac:dyDescent="0.25">
      <c r="A51" s="2"/>
      <c r="B51" s="2"/>
      <c r="C51" s="2"/>
      <c r="D51" s="2"/>
      <c r="F51" s="1"/>
      <c r="G51" s="1"/>
      <c r="H51" s="1"/>
      <c r="I51" s="1"/>
      <c r="J51" s="1"/>
      <c r="K51" s="1"/>
      <c r="Q51" s="1"/>
    </row>
  </sheetData>
  <mergeCells count="49">
    <mergeCell ref="A1:W1"/>
    <mergeCell ref="A2:W2"/>
    <mergeCell ref="A3:A5"/>
    <mergeCell ref="B3:B5"/>
    <mergeCell ref="C3:C5"/>
    <mergeCell ref="D3:D5"/>
    <mergeCell ref="E3:E5"/>
    <mergeCell ref="F3:F5"/>
    <mergeCell ref="G3:R3"/>
    <mergeCell ref="S3:T4"/>
    <mergeCell ref="U3:U5"/>
    <mergeCell ref="V3:V5"/>
    <mergeCell ref="W3:W5"/>
    <mergeCell ref="G4:H4"/>
    <mergeCell ref="I4:J4"/>
    <mergeCell ref="K4:L4"/>
    <mergeCell ref="M4:N4"/>
    <mergeCell ref="O4:P4"/>
    <mergeCell ref="Q4:R4"/>
    <mergeCell ref="A7:A15"/>
    <mergeCell ref="B7:B10"/>
    <mergeCell ref="C7:C15"/>
    <mergeCell ref="D7:D9"/>
    <mergeCell ref="E7:E9"/>
    <mergeCell ref="W7:W9"/>
    <mergeCell ref="B11:B15"/>
    <mergeCell ref="E11:E15"/>
    <mergeCell ref="F11:F15"/>
    <mergeCell ref="D12:D13"/>
    <mergeCell ref="W12:W15"/>
    <mergeCell ref="D14:D15"/>
    <mergeCell ref="F7:F9"/>
    <mergeCell ref="B19:B21"/>
    <mergeCell ref="D19:D21"/>
    <mergeCell ref="A25:A28"/>
    <mergeCell ref="B25:B31"/>
    <mergeCell ref="C25:C28"/>
    <mergeCell ref="B22:B24"/>
    <mergeCell ref="D23:D24"/>
    <mergeCell ref="A33:A36"/>
    <mergeCell ref="B33:B36"/>
    <mergeCell ref="F26:F31"/>
    <mergeCell ref="E33:E44"/>
    <mergeCell ref="F33:F44"/>
    <mergeCell ref="W26:W31"/>
    <mergeCell ref="U27:U30"/>
    <mergeCell ref="E26:E31"/>
    <mergeCell ref="B32:D32"/>
    <mergeCell ref="W33:W44"/>
  </mergeCells>
  <pageMargins left="0.25" right="0.25" top="0.75" bottom="0.75" header="0.3" footer="0.3"/>
  <pageSetup paperSize="9" scale="25" orientation="portrait" horizontalDpi="180" verticalDpi="18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X45"/>
  <sheetViews>
    <sheetView topLeftCell="A16" workbookViewId="0">
      <selection activeCell="F30" sqref="F30"/>
    </sheetView>
  </sheetViews>
  <sheetFormatPr defaultRowHeight="15" x14ac:dyDescent="0.25"/>
  <cols>
    <col min="6" max="6" width="13.85546875" customWidth="1"/>
    <col min="7" max="7" width="17.7109375" customWidth="1"/>
    <col min="9" max="9" width="16.85546875" customWidth="1"/>
    <col min="19" max="19" width="11.140625" customWidth="1"/>
    <col min="20" max="20" width="11" customWidth="1"/>
    <col min="23" max="24" width="9.5703125" bestFit="1" customWidth="1"/>
  </cols>
  <sheetData>
    <row r="3" spans="8:14" x14ac:dyDescent="0.25">
      <c r="H3" s="43"/>
      <c r="I3" s="1"/>
    </row>
    <row r="4" spans="8:14" x14ac:dyDescent="0.25">
      <c r="H4" s="43"/>
      <c r="I4" s="1"/>
    </row>
    <row r="5" spans="8:14" x14ac:dyDescent="0.25">
      <c r="H5" s="43"/>
    </row>
    <row r="6" spans="8:14" ht="15.75" thickBot="1" x14ac:dyDescent="0.3">
      <c r="H6" s="43"/>
    </row>
    <row r="7" spans="8:14" ht="16.5" thickTop="1" thickBot="1" x14ac:dyDescent="0.3">
      <c r="H7" s="43"/>
      <c r="I7" s="1"/>
      <c r="L7" s="50"/>
      <c r="M7" s="42"/>
      <c r="N7" s="42"/>
    </row>
    <row r="8" spans="8:14" ht="15.75" thickBot="1" x14ac:dyDescent="0.3">
      <c r="H8" s="43"/>
      <c r="L8" s="51"/>
    </row>
    <row r="9" spans="8:14" ht="15.75" thickBot="1" x14ac:dyDescent="0.3">
      <c r="H9" s="43"/>
      <c r="L9" s="51"/>
      <c r="M9" s="42"/>
    </row>
    <row r="10" spans="8:14" ht="15.75" thickBot="1" x14ac:dyDescent="0.3">
      <c r="H10" s="43"/>
      <c r="L10" s="51"/>
    </row>
    <row r="11" spans="8:14" ht="15.75" thickBot="1" x14ac:dyDescent="0.3">
      <c r="H11" s="43"/>
      <c r="L11" s="51"/>
    </row>
    <row r="12" spans="8:14" ht="15.75" thickBot="1" x14ac:dyDescent="0.3">
      <c r="H12" s="43"/>
      <c r="L12" s="51"/>
    </row>
    <row r="13" spans="8:14" ht="15.75" thickBot="1" x14ac:dyDescent="0.3">
      <c r="H13" s="43"/>
      <c r="L13" s="51"/>
    </row>
    <row r="14" spans="8:14" ht="15.75" thickBot="1" x14ac:dyDescent="0.3">
      <c r="L14" s="51"/>
    </row>
    <row r="15" spans="8:14" x14ac:dyDescent="0.25">
      <c r="L15" s="42"/>
      <c r="M15" s="42"/>
    </row>
    <row r="18" spans="5:24" x14ac:dyDescent="0.25">
      <c r="S18" s="49"/>
      <c r="T18" s="49"/>
    </row>
    <row r="19" spans="5:24" x14ac:dyDescent="0.25">
      <c r="S19" s="49"/>
      <c r="T19" s="49"/>
    </row>
    <row r="20" spans="5:24" x14ac:dyDescent="0.25">
      <c r="F20">
        <v>702293.55</v>
      </c>
      <c r="G20">
        <v>702293.55</v>
      </c>
      <c r="S20" s="49"/>
      <c r="T20" s="49"/>
      <c r="W20" s="42"/>
      <c r="X20" s="42"/>
    </row>
    <row r="21" spans="5:24" x14ac:dyDescent="0.25">
      <c r="F21">
        <v>782797.45</v>
      </c>
      <c r="G21">
        <v>782797.45</v>
      </c>
      <c r="S21" s="49"/>
      <c r="T21" s="49"/>
    </row>
    <row r="22" spans="5:24" x14ac:dyDescent="0.25">
      <c r="F22">
        <v>398073.45</v>
      </c>
      <c r="G22">
        <v>398073.45</v>
      </c>
      <c r="S22" s="49"/>
      <c r="T22" s="49"/>
    </row>
    <row r="23" spans="5:24" x14ac:dyDescent="0.25">
      <c r="F23">
        <v>365302100</v>
      </c>
      <c r="G23">
        <v>85202582.299999997</v>
      </c>
      <c r="S23" s="49"/>
      <c r="T23" s="49"/>
    </row>
    <row r="24" spans="5:24" x14ac:dyDescent="0.25">
      <c r="F24">
        <v>98252222</v>
      </c>
      <c r="G24">
        <v>5173308.97</v>
      </c>
      <c r="S24" s="42"/>
      <c r="T24" s="42"/>
    </row>
    <row r="25" spans="5:24" x14ac:dyDescent="0.25">
      <c r="F25">
        <v>473314168.56999999</v>
      </c>
      <c r="G25">
        <v>315538190.67000002</v>
      </c>
    </row>
    <row r="26" spans="5:24" x14ac:dyDescent="0.25">
      <c r="F26">
        <v>604201500</v>
      </c>
      <c r="G26">
        <v>595486570.79999995</v>
      </c>
    </row>
    <row r="27" spans="5:24" x14ac:dyDescent="0.25">
      <c r="F27">
        <v>288909500</v>
      </c>
      <c r="G27">
        <v>110498464.8</v>
      </c>
    </row>
    <row r="28" spans="5:24" x14ac:dyDescent="0.25">
      <c r="F28">
        <v>391000</v>
      </c>
      <c r="G28">
        <v>391000</v>
      </c>
    </row>
    <row r="29" spans="5:24" x14ac:dyDescent="0.25">
      <c r="F29">
        <f>SUM(F20:F28)</f>
        <v>1832253655.02</v>
      </c>
      <c r="G29">
        <f>SUM(G20:G28)</f>
        <v>1114173281.99</v>
      </c>
    </row>
    <row r="30" spans="5:24" x14ac:dyDescent="0.25">
      <c r="F30">
        <f>F29/1000</f>
        <v>1832253.6550199999</v>
      </c>
      <c r="G30">
        <f>G29/1000</f>
        <v>1114173.28199</v>
      </c>
    </row>
    <row r="31" spans="5:24" x14ac:dyDescent="0.25">
      <c r="E31" s="36"/>
    </row>
    <row r="32" spans="5:24" x14ac:dyDescent="0.25">
      <c r="E32" s="36"/>
    </row>
    <row r="33" spans="5:5" x14ac:dyDescent="0.25">
      <c r="E33" s="36"/>
    </row>
    <row r="34" spans="5:5" x14ac:dyDescent="0.25">
      <c r="E34" s="36"/>
    </row>
    <row r="35" spans="5:5" x14ac:dyDescent="0.25">
      <c r="E35" s="36"/>
    </row>
    <row r="36" spans="5:5" x14ac:dyDescent="0.25">
      <c r="E36" s="36"/>
    </row>
    <row r="37" spans="5:5" x14ac:dyDescent="0.25">
      <c r="E37" s="36"/>
    </row>
    <row r="38" spans="5:5" x14ac:dyDescent="0.25">
      <c r="E38" s="36"/>
    </row>
    <row r="39" spans="5:5" x14ac:dyDescent="0.25">
      <c r="E39" s="36"/>
    </row>
    <row r="40" spans="5:5" x14ac:dyDescent="0.25">
      <c r="E40" s="36"/>
    </row>
    <row r="41" spans="5:5" x14ac:dyDescent="0.25">
      <c r="E41" s="36"/>
    </row>
    <row r="42" spans="5:5" x14ac:dyDescent="0.25">
      <c r="E42" s="18"/>
    </row>
    <row r="43" spans="5:5" x14ac:dyDescent="0.25">
      <c r="E43" s="36"/>
    </row>
    <row r="44" spans="5:5" x14ac:dyDescent="0.25">
      <c r="E44" s="36"/>
    </row>
    <row r="45" spans="5:5" x14ac:dyDescent="0.25">
      <c r="E45" s="36"/>
    </row>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31.12.2023</vt:lpstr>
      <vt:lpstr>30.09.2023</vt:lpstr>
      <vt:lpstr>30.06.2023</vt:lpstr>
      <vt:lpstr>31.03.2023</vt:lpstr>
      <vt:lpstr>Лист3</vt:lpstr>
      <vt:lpstr>'30.06.2023'!Заголовки_для_печати</vt:lpstr>
      <vt:lpstr>'30.09.2023'!Заголовки_для_печати</vt:lpstr>
      <vt:lpstr>'31.03.2023'!Заголовки_для_печати</vt:lpstr>
      <vt:lpstr>'31.12.2023'!Заголовки_для_печати</vt:lpstr>
      <vt:lpstr>'30.06.2023'!Область_печати</vt:lpstr>
      <vt:lpstr>'30.09.2023'!Область_печати</vt:lpstr>
      <vt:lpstr>'31.03.2023'!Область_печати</vt:lpstr>
      <vt:lpstr>'31.12.2023'!Область_печати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2024-01-18T14:26:01Z</dcterms:modified>
</cp:coreProperties>
</file>